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osaab.dergaa\Downloads\"/>
    </mc:Choice>
  </mc:AlternateContent>
  <xr:revisionPtr revIDLastSave="0" documentId="13_ncr:1_{D3A177CD-FE3E-4291-B15A-46653C8D997E}" xr6:coauthVersionLast="47" xr6:coauthVersionMax="47" xr10:uidLastSave="{00000000-0000-0000-0000-000000000000}"/>
  <bookViews>
    <workbookView xWindow="-120" yWindow="-120" windowWidth="29040" windowHeight="15720" xr2:uid="{00000000-000D-0000-FFFF-FFFF00000000}"/>
  </bookViews>
  <sheets>
    <sheet name="Contenu" sheetId="2" r:id="rId1"/>
    <sheet name="A. PIB tourisme" sheetId="1" r:id="rId2"/>
    <sheet name="B. Production &amp; VAB" sheetId="3" r:id="rId3"/>
    <sheet name="C. Demande touristique" sheetId="4" r:id="rId4"/>
    <sheet name="D. Emploi tourisme" sheetId="5" r:id="rId5"/>
    <sheet name="E. Autres Indicateurs" sheetId="6" r:id="rId6"/>
  </sheets>
  <definedNames>
    <definedName name="_ftn1" localSheetId="5">'E. Autres Indicateurs'!$H$15</definedName>
    <definedName name="_ftnref1" localSheetId="5">'E. Autres Indicateurs'!$H$10</definedName>
    <definedName name="_xlnm.Print_Titles" localSheetId="1">'A. PIB tourisme'!$1:$3</definedName>
    <definedName name="_xlnm.Print_Titles" localSheetId="2">'B. Production &amp; VAB'!$1:$1</definedName>
    <definedName name="_xlnm.Print_Titles" localSheetId="3">'C. Demande touristique'!$1:$3</definedName>
    <definedName name="_xlnm.Print_Titles" localSheetId="0">Contenu!$1:$3</definedName>
    <definedName name="_xlnm.Print_Titles" localSheetId="4">'D. Emploi tourisme'!$1:$3</definedName>
    <definedName name="_xlnm.Print_Titles" localSheetId="5">'E. Autres Indicateurs'!$1:$3</definedName>
    <definedName name="_xlnm.Print_Area" localSheetId="1">'A. PIB tourisme'!$A$5:$L$30</definedName>
    <definedName name="_xlnm.Print_Area" localSheetId="2">'B. Production &amp; VAB'!$A$5:$L$35</definedName>
    <definedName name="_xlnm.Print_Area" localSheetId="3">'C. Demande touristique'!$A$6:$M$42</definedName>
    <definedName name="_xlnm.Print_Area" localSheetId="0">Contenu!$A$4:$F$31</definedName>
    <definedName name="_xlnm.Print_Area" localSheetId="4">'D. Emploi tourisme'!$A$5:$G$22</definedName>
    <definedName name="_xlnm.Print_Area" localSheetId="5">'E. Autres Indicateurs'!$A$5:$L$47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4" l="1"/>
  <c r="E17" i="4"/>
  <c r="D17" i="4"/>
  <c r="F16" i="4"/>
  <c r="E16" i="4"/>
  <c r="D16" i="4"/>
  <c r="D12" i="4"/>
  <c r="E12" i="4"/>
  <c r="F12" i="4"/>
  <c r="D13" i="4"/>
  <c r="E13" i="4"/>
  <c r="F13" i="4"/>
  <c r="D14" i="4"/>
  <c r="E14" i="4"/>
  <c r="F14" i="4"/>
  <c r="E11" i="4"/>
  <c r="F11" i="4"/>
  <c r="D11" i="4" l="1"/>
  <c r="L8" i="6" l="1"/>
  <c r="M8" i="6"/>
  <c r="B20" i="6" l="1"/>
  <c r="C20" i="6"/>
  <c r="D20" i="6"/>
  <c r="E20" i="6"/>
  <c r="F20" i="6"/>
  <c r="B21" i="6"/>
  <c r="C21" i="6"/>
  <c r="D21" i="6"/>
  <c r="E21" i="6"/>
  <c r="F21" i="6"/>
  <c r="B22" i="6"/>
  <c r="C22" i="6"/>
  <c r="D22" i="6"/>
  <c r="E22" i="6"/>
  <c r="F22" i="6"/>
  <c r="B33" i="1" l="1"/>
  <c r="C33" i="1"/>
  <c r="D33" i="1"/>
  <c r="E33" i="1"/>
  <c r="F33" i="1"/>
  <c r="E9" i="5" l="1"/>
  <c r="E32" i="3" l="1"/>
  <c r="F32" i="3"/>
  <c r="B32" i="3"/>
  <c r="C32" i="3"/>
  <c r="D32" i="3"/>
  <c r="D10" i="1"/>
  <c r="D24" i="1"/>
  <c r="M11" i="1" l="1"/>
  <c r="M14" i="1" l="1"/>
  <c r="M13" i="1"/>
  <c r="M19" i="1"/>
  <c r="M18" i="1"/>
  <c r="M21" i="1" s="1"/>
  <c r="F10" i="4"/>
  <c r="F19" i="4" s="1"/>
  <c r="F21" i="4" s="1"/>
  <c r="M10" i="4"/>
  <c r="M19" i="4" s="1"/>
  <c r="F29" i="4" s="1"/>
  <c r="M24" i="4"/>
  <c r="M33" i="4" s="1"/>
  <c r="F9" i="5"/>
  <c r="F17" i="5" s="1"/>
  <c r="F21" i="5" s="1"/>
  <c r="M19" i="3"/>
  <c r="F22" i="3"/>
  <c r="F8" i="3"/>
  <c r="F17" i="3" s="1"/>
  <c r="M16" i="1" l="1"/>
  <c r="F31" i="3"/>
  <c r="F34" i="3" s="1"/>
  <c r="F37" i="3"/>
  <c r="F24" i="4"/>
  <c r="F25" i="4" s="1"/>
  <c r="F27" i="4"/>
  <c r="M38" i="4"/>
  <c r="M39" i="4"/>
  <c r="F23" i="4"/>
  <c r="M40" i="4" l="1"/>
  <c r="F30" i="1"/>
  <c r="E43" i="6" l="1"/>
  <c r="F43" i="6"/>
  <c r="E24" i="6" l="1"/>
  <c r="F24" i="6"/>
  <c r="F10" i="6" l="1"/>
  <c r="F24" i="1"/>
  <c r="F22" i="1"/>
  <c r="F21" i="1"/>
  <c r="F10" i="1"/>
  <c r="F31" i="1" l="1"/>
  <c r="F15" i="1"/>
  <c r="C30" i="1"/>
  <c r="E30" i="1" l="1"/>
  <c r="D30" i="1"/>
  <c r="B30" i="1"/>
  <c r="E22" i="3" l="1"/>
  <c r="E37" i="3" s="1"/>
  <c r="E31" i="3" l="1"/>
  <c r="E10" i="1" l="1"/>
  <c r="E15" i="1" s="1"/>
  <c r="E31" i="1" l="1"/>
  <c r="F23" i="1"/>
  <c r="D43" i="6"/>
  <c r="C43" i="6"/>
  <c r="B43" i="6"/>
  <c r="E24" i="1" l="1"/>
  <c r="E22" i="1"/>
  <c r="C21" i="1" l="1"/>
  <c r="B10" i="1" l="1"/>
  <c r="B31" i="1" s="1"/>
  <c r="C9" i="5" l="1"/>
  <c r="C17" i="5" s="1"/>
  <c r="D9" i="5"/>
  <c r="D17" i="5" s="1"/>
  <c r="D21" i="5" s="1"/>
  <c r="E17" i="5"/>
  <c r="B9" i="5"/>
  <c r="B17" i="5" s="1"/>
  <c r="B21" i="5" s="1"/>
  <c r="E21" i="5" l="1"/>
  <c r="D15" i="1"/>
  <c r="E10" i="6"/>
  <c r="D31" i="1" l="1"/>
  <c r="E23" i="1"/>
  <c r="L11" i="1"/>
  <c r="L18" i="1" l="1"/>
  <c r="L19" i="1"/>
  <c r="L21" i="1" s="1"/>
  <c r="L13" i="1"/>
  <c r="L14" i="1"/>
  <c r="L16" i="1" l="1"/>
  <c r="E10" i="4" l="1"/>
  <c r="E19" i="4" s="1"/>
  <c r="L24" i="4"/>
  <c r="L33" i="4" s="1"/>
  <c r="L10" i="4"/>
  <c r="L19" i="4" s="1"/>
  <c r="E29" i="4" s="1"/>
  <c r="E21" i="1"/>
  <c r="L19" i="3"/>
  <c r="E8" i="3"/>
  <c r="E17" i="3" s="1"/>
  <c r="L39" i="4" l="1"/>
  <c r="L38" i="4"/>
  <c r="E23" i="4"/>
  <c r="E24" i="4"/>
  <c r="E25" i="4" s="1"/>
  <c r="E27" i="4"/>
  <c r="D34" i="6"/>
  <c r="C34" i="6"/>
  <c r="B34" i="6"/>
  <c r="C24" i="6"/>
  <c r="D24" i="6"/>
  <c r="B24" i="6"/>
  <c r="C10" i="6"/>
  <c r="D10" i="6"/>
  <c r="B10" i="6"/>
  <c r="L40" i="4" l="1"/>
  <c r="E21" i="4"/>
  <c r="E34" i="3"/>
  <c r="I19" i="3"/>
  <c r="K19" i="3" l="1"/>
  <c r="J19" i="3"/>
  <c r="C21" i="5" l="1"/>
  <c r="K24" i="4" l="1"/>
  <c r="K33" i="4" s="1"/>
  <c r="J24" i="4"/>
  <c r="J33" i="4" s="1"/>
  <c r="I24" i="4"/>
  <c r="I33" i="4" s="1"/>
  <c r="B24" i="4" s="1"/>
  <c r="B25" i="4" s="1"/>
  <c r="C10" i="4"/>
  <c r="D10" i="4"/>
  <c r="I38" i="4" l="1"/>
  <c r="J38" i="4"/>
  <c r="K38" i="4"/>
  <c r="C24" i="4"/>
  <c r="C25" i="4" s="1"/>
  <c r="D24" i="4"/>
  <c r="D25" i="4" s="1"/>
  <c r="D19" i="4"/>
  <c r="C19" i="4"/>
  <c r="I11" i="1"/>
  <c r="D23" i="4" l="1"/>
  <c r="C23" i="4"/>
  <c r="D27" i="4"/>
  <c r="D21" i="4"/>
  <c r="C27" i="4"/>
  <c r="C21" i="4"/>
  <c r="I18" i="1"/>
  <c r="I13" i="1"/>
  <c r="I19" i="1"/>
  <c r="I14" i="1"/>
  <c r="J11" i="1"/>
  <c r="K11" i="1"/>
  <c r="K19" i="1" l="1"/>
  <c r="I21" i="1"/>
  <c r="K18" i="1"/>
  <c r="J18" i="1"/>
  <c r="J19" i="1"/>
  <c r="I16" i="1"/>
  <c r="K14" i="1"/>
  <c r="J14" i="1"/>
  <c r="J13" i="1"/>
  <c r="K13" i="1"/>
  <c r="J21" i="1" l="1"/>
  <c r="K21" i="1"/>
  <c r="K16" i="1"/>
  <c r="J16" i="1"/>
  <c r="C22" i="3"/>
  <c r="D22" i="3"/>
  <c r="C31" i="3" l="1"/>
  <c r="C34" i="3" s="1"/>
  <c r="C37" i="3"/>
  <c r="D31" i="3"/>
  <c r="D34" i="3" s="1"/>
  <c r="D37" i="3"/>
  <c r="C24" i="1"/>
  <c r="D22" i="1"/>
  <c r="C22" i="1"/>
  <c r="D21" i="1"/>
  <c r="C10" i="1"/>
  <c r="C31" i="1" s="1"/>
  <c r="B15" i="1"/>
  <c r="C15" i="1" l="1"/>
  <c r="C23" i="1"/>
  <c r="D23" i="1"/>
  <c r="B22" i="3"/>
  <c r="B31" i="3" l="1"/>
  <c r="B37" i="3"/>
  <c r="K10" i="4"/>
  <c r="K19" i="4" s="1"/>
  <c r="J10" i="4"/>
  <c r="J19" i="4" s="1"/>
  <c r="I10" i="4"/>
  <c r="I19" i="4" s="1"/>
  <c r="B29" i="4" s="1"/>
  <c r="B10" i="4"/>
  <c r="B34" i="3"/>
  <c r="C8" i="3"/>
  <c r="D8" i="3"/>
  <c r="D17" i="3" s="1"/>
  <c r="B8" i="3"/>
  <c r="B17" i="3" s="1"/>
  <c r="J39" i="4" l="1"/>
  <c r="J40" i="4" s="1"/>
  <c r="C29" i="4"/>
  <c r="K39" i="4"/>
  <c r="K40" i="4" s="1"/>
  <c r="D29" i="4"/>
  <c r="I39" i="4"/>
  <c r="I40" i="4" s="1"/>
  <c r="B19" i="4"/>
  <c r="C17" i="3"/>
  <c r="B27" i="4" l="1"/>
  <c r="B23" i="4"/>
  <c r="B21" i="4"/>
</calcChain>
</file>

<file path=xl/sharedStrings.xml><?xml version="1.0" encoding="utf-8"?>
<sst xmlns="http://schemas.openxmlformats.org/spreadsheetml/2006/main" count="211" uniqueCount="142">
  <si>
    <t xml:space="preserve">International </t>
  </si>
  <si>
    <t>Construction</t>
  </si>
  <si>
    <t xml:space="preserve">Tables </t>
  </si>
  <si>
    <t xml:space="preserve">              Statistiques  Tunisie</t>
  </si>
  <si>
    <t>Contenu</t>
  </si>
  <si>
    <t>Indicateurs non monétaires du tourisme</t>
  </si>
  <si>
    <t>A</t>
  </si>
  <si>
    <t>B</t>
  </si>
  <si>
    <t>C</t>
  </si>
  <si>
    <t>D</t>
  </si>
  <si>
    <t>E</t>
  </si>
  <si>
    <t>Chapitre</t>
  </si>
  <si>
    <t>A.1</t>
  </si>
  <si>
    <r>
      <rPr>
        <b/>
        <sz val="9"/>
        <color rgb="FF006600"/>
        <rFont val="Arial Narrow"/>
        <family val="2"/>
      </rPr>
      <t>Table A.1</t>
    </r>
    <r>
      <rPr>
        <b/>
        <sz val="10"/>
        <rFont val="Arial"/>
        <family val="2"/>
      </rPr>
      <t xml:space="preserve"> Part de l'industrie du tourisme dans le Produit Intérieur Brut (PIB)</t>
    </r>
  </si>
  <si>
    <t>Domestique</t>
  </si>
  <si>
    <t>Total</t>
  </si>
  <si>
    <r>
      <rPr>
        <b/>
        <sz val="9"/>
        <color rgb="FF006600"/>
        <rFont val="Arial Narrow"/>
        <family val="2"/>
      </rPr>
      <t>Table A.2</t>
    </r>
    <r>
      <rPr>
        <b/>
        <sz val="10"/>
        <rFont val="Arial"/>
        <family val="2"/>
      </rPr>
      <t xml:space="preserve"> Valeur ajoutée directe du tourisme, par type de visiteurs</t>
    </r>
  </si>
  <si>
    <t>Part dans la VA du tourisme (%)</t>
  </si>
  <si>
    <t>Part du tourisme dans le PIB (b)(%)</t>
  </si>
  <si>
    <t>Variation (en %)</t>
  </si>
  <si>
    <t>Valeur Ajoutée Brute directe du tourisme (aux prix de base)</t>
  </si>
  <si>
    <t xml:space="preserve">Produit Intérieur Brut (aux prix courants) </t>
  </si>
  <si>
    <t>Activités à caractéristiques touristiques</t>
  </si>
  <si>
    <t>Hébergement</t>
  </si>
  <si>
    <t>Transport</t>
  </si>
  <si>
    <t>Autres services</t>
  </si>
  <si>
    <t>Autres activités connexes au tourisme</t>
  </si>
  <si>
    <t>Impôts nets (%)</t>
  </si>
  <si>
    <t>Impôts nets</t>
  </si>
  <si>
    <t>Agriculture, de sylviculture et de pêche</t>
  </si>
  <si>
    <t>Activités extractives</t>
  </si>
  <si>
    <t>Industries manufacturières</t>
  </si>
  <si>
    <t>Produits caractéristiques du tourisme</t>
  </si>
  <si>
    <t>Services d’hébergement</t>
  </si>
  <si>
    <t>Services de transport</t>
  </si>
  <si>
    <t>Plus d'information disponible sur le site web de Statistiques Tunisie</t>
  </si>
  <si>
    <t>Part de l'industrie du tourisme dans le Produit Intérieur Brut (PIB)</t>
  </si>
  <si>
    <t>A.2</t>
  </si>
  <si>
    <t>Valeur ajoutée directe du tourisme, par type de visiteurs</t>
  </si>
  <si>
    <t>B.1</t>
  </si>
  <si>
    <t>B.2</t>
  </si>
  <si>
    <t>B.3</t>
  </si>
  <si>
    <t>Production directe du tourisme, par activité touristique — Prix de base</t>
  </si>
  <si>
    <t>PIB du tourisme &amp; son poids économique</t>
  </si>
  <si>
    <t xml:space="preserve">Production et Valeur Ajoutée </t>
  </si>
  <si>
    <t>Valeur Ajoutée Brute directe du tourisme, par activité touristique</t>
  </si>
  <si>
    <t>Part du tourisme dans les Valeurs Ajoutées Brutes sectorielles</t>
  </si>
  <si>
    <t>C.1</t>
  </si>
  <si>
    <t>C.2</t>
  </si>
  <si>
    <t>Emploi dans le tourisme</t>
  </si>
  <si>
    <t>Emploi direct dans le tourisme, par secteur d'activité</t>
  </si>
  <si>
    <t>D.1</t>
  </si>
  <si>
    <t>E.1</t>
  </si>
  <si>
    <t>E.2</t>
  </si>
  <si>
    <t>E.3</t>
  </si>
  <si>
    <t>International</t>
  </si>
  <si>
    <t>(en milliiers)</t>
  </si>
  <si>
    <t>Total, Emploi</t>
  </si>
  <si>
    <t>Part des industries touristiques dans l'emploi total (%)</t>
  </si>
  <si>
    <t>Commerce, entretien et réparation</t>
  </si>
  <si>
    <t>Activités d'hébergement</t>
  </si>
  <si>
    <t>Activités de restauration</t>
  </si>
  <si>
    <t>Demande touristique</t>
  </si>
  <si>
    <t>Demande touristique interne, par produit — Prix d'acquisition</t>
  </si>
  <si>
    <t>Demande touristique interne, par type de visiteur — Prix d'acquisition</t>
  </si>
  <si>
    <t>Produit Intérieur Brut direct du tourisme et indicateurs associés</t>
  </si>
  <si>
    <r>
      <t>Produit intérieur brut (a)</t>
    </r>
    <r>
      <rPr>
        <i/>
        <sz val="8"/>
        <rFont val="Arial Narrow"/>
        <family val="2"/>
      </rPr>
      <t>(millions de Dinars)</t>
    </r>
  </si>
  <si>
    <r>
      <rPr>
        <sz val="8"/>
        <rFont val="Arial Narrow"/>
        <family val="2"/>
      </rPr>
      <t>(b)</t>
    </r>
    <r>
      <rPr>
        <sz val="10"/>
        <rFont val="Arial Narrow"/>
        <family val="2"/>
      </rPr>
      <t xml:space="preserve"> Seules les parts dites du tourisme direct sont incluses ici. Pour qu'une activité soit considérée comme du tourisme, il doit exister une relation directe entre le visiteur et le producteur du bien ou du service.</t>
    </r>
  </si>
  <si>
    <t>Activités connexes au tourisme</t>
  </si>
  <si>
    <t>Autres activités</t>
  </si>
  <si>
    <t>(en millions de Dinars courants)</t>
  </si>
  <si>
    <t>Santé et action sociale</t>
  </si>
  <si>
    <t>(en %)</t>
  </si>
  <si>
    <t>Produits connexes au tourisme</t>
  </si>
  <si>
    <t>Autres produits</t>
  </si>
  <si>
    <t>n.d.</t>
  </si>
  <si>
    <r>
      <rPr>
        <b/>
        <sz val="9"/>
        <rFont val="Arial Narrow"/>
        <family val="2"/>
      </rPr>
      <t>Total</t>
    </r>
    <r>
      <rPr>
        <b/>
        <sz val="10"/>
        <rFont val="Arial Narrow"/>
        <family val="2"/>
      </rPr>
      <t>, Production directe</t>
    </r>
  </si>
  <si>
    <t xml:space="preserve">        Total</t>
  </si>
  <si>
    <r>
      <t xml:space="preserve">plus taxes nettes sur les produits </t>
    </r>
    <r>
      <rPr>
        <i/>
        <sz val="8"/>
        <rFont val="Arial Narrow"/>
        <family val="2"/>
      </rPr>
      <t>(millions de Dinars)</t>
    </r>
  </si>
  <si>
    <t>Valeur Ajoutée Nette directe du tourisme</t>
  </si>
  <si>
    <t>Part du tourisme dans la valeur ajoutée brute (b) (%)</t>
  </si>
  <si>
    <t>Part du tourisme dans le produit intérieur brut (b) (%)</t>
  </si>
  <si>
    <r>
      <rPr>
        <b/>
        <sz val="9"/>
        <rFont val="Arial"/>
        <family val="2"/>
      </rPr>
      <t>Table B.1</t>
    </r>
    <r>
      <rPr>
        <b/>
        <sz val="10"/>
        <rFont val="Arial"/>
        <family val="2"/>
      </rPr>
      <t xml:space="preserve"> Production directe du tourisme par activité  — </t>
    </r>
    <r>
      <rPr>
        <i/>
        <sz val="9"/>
        <rFont val="Arial"/>
        <family val="2"/>
      </rPr>
      <t>Prix de base</t>
    </r>
  </si>
  <si>
    <t>Table B.2  Valeur Ajoutée Brute directe du tourisme par activité</t>
  </si>
  <si>
    <r>
      <t>Niveau</t>
    </r>
    <r>
      <rPr>
        <i/>
        <sz val="10"/>
        <rFont val="Arial Narrow"/>
        <family val="2"/>
      </rPr>
      <t xml:space="preserve"> (en millions de Dinars courants)</t>
    </r>
  </si>
  <si>
    <t>Dollar des USA</t>
  </si>
  <si>
    <r>
      <rPr>
        <b/>
        <sz val="9"/>
        <rFont val="Arial"/>
        <family val="2"/>
      </rPr>
      <t>Table D.1</t>
    </r>
    <r>
      <rPr>
        <b/>
        <sz val="10"/>
        <rFont val="Arial"/>
        <family val="2"/>
      </rPr>
      <t xml:space="preserve"> Emploi direct dans le tourisme par secteur </t>
    </r>
  </si>
  <si>
    <r>
      <t xml:space="preserve">Valeur ajoutée brute directe du tourisme aux prix de base </t>
    </r>
    <r>
      <rPr>
        <i/>
        <sz val="8"/>
        <rFont val="Arial Narrow"/>
        <family val="2"/>
      </rPr>
      <t>(millions de Dinars)</t>
    </r>
  </si>
  <si>
    <r>
      <t xml:space="preserve">équivaut au </t>
    </r>
    <r>
      <rPr>
        <b/>
        <sz val="10"/>
        <rFont val="Arial Narrow"/>
        <family val="2"/>
      </rPr>
      <t>PIB direct du tourisme</t>
    </r>
    <r>
      <rPr>
        <sz val="10"/>
        <rFont val="Arial Narrow"/>
        <family val="2"/>
      </rPr>
      <t xml:space="preserve"> </t>
    </r>
    <r>
      <rPr>
        <i/>
        <sz val="8"/>
        <rFont val="Arial Narrow"/>
        <family val="2"/>
      </rPr>
      <t>(millions de Dinars)</t>
    </r>
  </si>
  <si>
    <r>
      <rPr>
        <b/>
        <sz val="9"/>
        <rFont val="Arial"/>
        <family val="2"/>
      </rPr>
      <t>Table B.3</t>
    </r>
    <r>
      <rPr>
        <b/>
        <sz val="10"/>
        <rFont val="Arial"/>
        <family val="2"/>
      </rPr>
      <t xml:space="preserve">  Part du tourisme dans les Valeurs Ajoutées Brutes par branche</t>
    </r>
  </si>
  <si>
    <t>Nombre de nuitées hôtelières</t>
  </si>
  <si>
    <t xml:space="preserve"> Résidents</t>
  </si>
  <si>
    <t xml:space="preserve"> Non résidents</t>
  </si>
  <si>
    <r>
      <rPr>
        <b/>
        <sz val="10"/>
        <color rgb="FF006600"/>
        <rFont val="Arial Narrow"/>
        <family val="2"/>
      </rPr>
      <t>Table E.3</t>
    </r>
    <r>
      <rPr>
        <b/>
        <sz val="10"/>
        <rFont val="Arial Narrow"/>
        <family val="2"/>
      </rPr>
      <t xml:space="preserve">  Répartition des unités économiques dans les industries touristiques, par branche </t>
    </r>
  </si>
  <si>
    <t>Répartition des unités des industries touristiques</t>
  </si>
  <si>
    <r>
      <rPr>
        <b/>
        <sz val="9"/>
        <rFont val="Arial Narrow"/>
        <family val="2"/>
      </rPr>
      <t>Total</t>
    </r>
    <r>
      <rPr>
        <b/>
        <sz val="10"/>
        <rFont val="Arial Narrow"/>
        <family val="2"/>
      </rPr>
      <t xml:space="preserve">, Valeur Ajoutée Brute directe, </t>
    </r>
    <r>
      <rPr>
        <sz val="10"/>
        <rFont val="Arial Narrow"/>
        <family val="2"/>
      </rPr>
      <t>a</t>
    </r>
    <r>
      <rPr>
        <i/>
        <sz val="10"/>
        <rFont val="Arial Narrow"/>
        <family val="2"/>
      </rPr>
      <t>ux prix de base</t>
    </r>
  </si>
  <si>
    <r>
      <rPr>
        <b/>
        <sz val="9"/>
        <rFont val="Arial Narrow"/>
        <family val="2"/>
      </rPr>
      <t>Total</t>
    </r>
    <r>
      <rPr>
        <b/>
        <sz val="10"/>
        <rFont val="Arial Narrow"/>
        <family val="2"/>
      </rPr>
      <t>, Produit Intérieur Brut direct du tourisme</t>
    </r>
  </si>
  <si>
    <r>
      <rPr>
        <b/>
        <sz val="9"/>
        <rFont val="Arial Narrow"/>
        <family val="2"/>
      </rPr>
      <t>Total</t>
    </r>
    <r>
      <rPr>
        <b/>
        <sz val="10"/>
        <rFont val="Arial Narrow"/>
        <family val="2"/>
      </rPr>
      <t xml:space="preserve">, Valeur Ajoutée Brute, </t>
    </r>
    <r>
      <rPr>
        <i/>
        <sz val="10"/>
        <rFont val="Arial Narrow"/>
        <family val="2"/>
      </rPr>
      <t>aux prix de base</t>
    </r>
  </si>
  <si>
    <r>
      <t>Valeur ajoutée brute générée (</t>
    </r>
    <r>
      <rPr>
        <b/>
        <sz val="10"/>
        <rFont val="Arial Narrow"/>
        <family val="2"/>
      </rPr>
      <t>VABG</t>
    </r>
    <r>
      <rPr>
        <sz val="10"/>
        <rFont val="Arial Narrow"/>
        <family val="2"/>
      </rPr>
      <t>) par le tourisme aux prix de base</t>
    </r>
    <r>
      <rPr>
        <sz val="8"/>
        <rFont val="Arial Narrow"/>
        <family val="2"/>
      </rPr>
      <t xml:space="preserve"> (millions de Dinars)</t>
    </r>
  </si>
  <si>
    <t>Part du tourisme dans la valeur ajoutée brute  (%)</t>
  </si>
  <si>
    <t xml:space="preserve">© : </t>
  </si>
  <si>
    <r>
      <rPr>
        <b/>
        <sz val="9"/>
        <color rgb="FF006600"/>
        <rFont val="Arial Narrow"/>
        <family val="2"/>
      </rPr>
      <t>Table E.1</t>
    </r>
    <r>
      <rPr>
        <b/>
        <sz val="10"/>
        <rFont val="Arial"/>
        <family val="2"/>
      </rPr>
      <t xml:space="preserve"> Nombre des nuitées</t>
    </r>
  </si>
  <si>
    <t>Nombre des entreprises des industries touristiques</t>
  </si>
  <si>
    <t>Services de santé privée</t>
  </si>
  <si>
    <r>
      <t xml:space="preserve">équivaut au </t>
    </r>
    <r>
      <rPr>
        <b/>
        <sz val="10"/>
        <rFont val="Arial Narrow"/>
        <family val="2"/>
      </rPr>
      <t>PIB direct du tourisme</t>
    </r>
    <r>
      <rPr>
        <sz val="10"/>
        <rFont val="Arial Narrow"/>
        <family val="2"/>
      </rPr>
      <t xml:space="preserve"> </t>
    </r>
    <r>
      <rPr>
        <i/>
        <sz val="8"/>
        <rFont val="Arial Narrow"/>
        <family val="2"/>
      </rPr>
      <t>(millions de $ E.U )</t>
    </r>
  </si>
  <si>
    <r>
      <t xml:space="preserve">Valeur ajoutée brute directe du tourisme aux prix de base </t>
    </r>
    <r>
      <rPr>
        <i/>
        <sz val="8"/>
        <rFont val="Arial Narrow"/>
        <family val="2"/>
      </rPr>
      <t>(millions de $ E.U )</t>
    </r>
  </si>
  <si>
    <t>Valeur ajoutée brute  (millions de $ E.U )</t>
  </si>
  <si>
    <r>
      <t>Produit intérieur brut (a)</t>
    </r>
    <r>
      <rPr>
        <b/>
        <i/>
        <sz val="8"/>
        <rFont val="Arial Narrow"/>
        <family val="2"/>
      </rPr>
      <t>(millions de $ E.U )</t>
    </r>
  </si>
  <si>
    <r>
      <rPr>
        <b/>
        <sz val="8"/>
        <rFont val="Arial Narrow"/>
        <family val="2"/>
      </rPr>
      <t>(a)</t>
    </r>
    <r>
      <rPr>
        <b/>
        <sz val="10"/>
        <rFont val="Arial Narrow"/>
        <family val="2"/>
      </rPr>
      <t xml:space="preserve"> Source: Compts nationaux tunisiens, 2018-22</t>
    </r>
  </si>
  <si>
    <t>Publication : Decembre 2023</t>
  </si>
  <si>
    <t>Publication :Decembre 2023</t>
  </si>
  <si>
    <t>Publication : dècembre 2023</t>
  </si>
  <si>
    <r>
      <rPr>
        <b/>
        <sz val="9"/>
        <rFont val="Arial Narrow"/>
        <family val="2"/>
      </rPr>
      <t>Total,</t>
    </r>
    <r>
      <rPr>
        <b/>
        <sz val="10"/>
        <rFont val="Arial Narrow"/>
        <family val="2"/>
      </rPr>
      <t xml:space="preserve"> Emploi direct dans le tourisme</t>
    </r>
  </si>
  <si>
    <t>Euro UE</t>
  </si>
  <si>
    <r>
      <t xml:space="preserve">Entrrées de non-résidents tunisiens </t>
    </r>
    <r>
      <rPr>
        <i/>
        <sz val="9"/>
        <rFont val="Arial Narrow"/>
        <family val="2"/>
      </rPr>
      <t>(nombre en milliers)</t>
    </r>
  </si>
  <si>
    <r>
      <t xml:space="preserve">Entrées de non-résidents étrangers </t>
    </r>
    <r>
      <rPr>
        <i/>
        <sz val="9"/>
        <rFont val="Arial Narrow"/>
        <family val="2"/>
      </rPr>
      <t>(nombre en milliers)</t>
    </r>
  </si>
  <si>
    <r>
      <t>Total des entrées de non-résidents</t>
    </r>
    <r>
      <rPr>
        <sz val="10"/>
        <rFont val="Arial Narrow"/>
        <family val="2"/>
      </rPr>
      <t xml:space="preserve"> </t>
    </r>
    <r>
      <rPr>
        <i/>
        <sz val="9"/>
        <rFont val="Arial Narrow"/>
        <family val="2"/>
      </rPr>
      <t>(nombre en milliers)</t>
    </r>
  </si>
  <si>
    <t>Voie maritime</t>
  </si>
  <si>
    <t>Voie aérienne</t>
  </si>
  <si>
    <t>Voie terrestre</t>
  </si>
  <si>
    <r>
      <rPr>
        <b/>
        <sz val="9"/>
        <color rgb="FF006600"/>
        <rFont val="Arial Narrow"/>
        <family val="2"/>
      </rPr>
      <t>Table E.2</t>
    </r>
    <r>
      <rPr>
        <b/>
        <sz val="10"/>
        <rFont val="Arial"/>
        <family val="2"/>
      </rPr>
      <t xml:space="preserve">  Entrées de non-résidents par mode de transport</t>
    </r>
  </si>
  <si>
    <t>Entrées de non-résidents par mode de transport</t>
  </si>
  <si>
    <t>Nuitées hôtelières</t>
  </si>
  <si>
    <r>
      <rPr>
        <b/>
        <sz val="9"/>
        <rFont val="Arial"/>
        <family val="2"/>
      </rPr>
      <t>Table C.1</t>
    </r>
    <r>
      <rPr>
        <b/>
        <sz val="10"/>
        <rFont val="Arial"/>
        <family val="2"/>
      </rPr>
      <t xml:space="preserve"> Demande touristique intérieure, par produit — </t>
    </r>
    <r>
      <rPr>
        <i/>
        <sz val="9"/>
        <rFont val="Arial"/>
        <family val="2"/>
      </rPr>
      <t>Prix d'acquisition</t>
    </r>
  </si>
  <si>
    <r>
      <rPr>
        <b/>
        <sz val="9"/>
        <rFont val="Arial"/>
        <family val="2"/>
      </rPr>
      <t>Table C.2</t>
    </r>
    <r>
      <rPr>
        <b/>
        <sz val="10"/>
        <rFont val="Arial"/>
        <family val="2"/>
      </rPr>
      <t xml:space="preserve"> Demande touristique intérieure, par type de visiteur — </t>
    </r>
    <r>
      <rPr>
        <i/>
        <sz val="9"/>
        <rFont val="Arial"/>
        <family val="2"/>
      </rPr>
      <t>Prix d'acquisition</t>
    </r>
  </si>
  <si>
    <t>Dépenses de tourisme intérieur</t>
  </si>
  <si>
    <r>
      <t xml:space="preserve">Dépense moyenne de tourisme récepteur </t>
    </r>
    <r>
      <rPr>
        <sz val="9"/>
        <rFont val="Arial Narrow"/>
        <family val="2"/>
      </rPr>
      <t>(en Dinars)</t>
    </r>
  </si>
  <si>
    <r>
      <t xml:space="preserve">Dépenses par tête d'habitants </t>
    </r>
    <r>
      <rPr>
        <i/>
        <sz val="9"/>
        <rFont val="Arial Narrow"/>
        <family val="2"/>
      </rPr>
      <t>(en Dinars)</t>
    </r>
  </si>
  <si>
    <r>
      <t>Dépense moyenne  de tourisme récepteur</t>
    </r>
    <r>
      <rPr>
        <i/>
        <sz val="9"/>
        <rFont val="Arial Narrow"/>
        <family val="2"/>
      </rPr>
      <t xml:space="preserve"> (en Euro)</t>
    </r>
  </si>
  <si>
    <r>
      <rPr>
        <b/>
        <sz val="10"/>
        <rFont val="Arial Narrow"/>
        <family val="2"/>
      </rPr>
      <t xml:space="preserve">Demande touristique intérieure </t>
    </r>
    <r>
      <rPr>
        <i/>
        <sz val="9"/>
        <rFont val="Arial Narrow"/>
        <family val="2"/>
      </rPr>
      <t>(en $ des Etats-Unis)</t>
    </r>
  </si>
  <si>
    <r>
      <t xml:space="preserve">Dépense moyenne de tourisme interne </t>
    </r>
    <r>
      <rPr>
        <i/>
        <sz val="9"/>
        <rFont val="Arial Narrow"/>
        <family val="2"/>
      </rPr>
      <t>(en Euro)</t>
    </r>
  </si>
  <si>
    <t>Services de restauration et de débit de boissons</t>
  </si>
  <si>
    <t>Restauration et débit de boissons</t>
  </si>
  <si>
    <r>
      <t xml:space="preserve">Valeur ajoutée brute des industries du tourisme (VABIT) </t>
    </r>
    <r>
      <rPr>
        <i/>
        <sz val="9"/>
        <rFont val="Arial Narrow"/>
        <family val="2"/>
      </rPr>
      <t>(millions de $ E.U )</t>
    </r>
  </si>
  <si>
    <t>Comptes Nationaux Tunisiens: Compte Satellite du Tourisme, 2018-22</t>
  </si>
  <si>
    <r>
      <rPr>
        <b/>
        <sz val="9"/>
        <color rgb="FFFFFFFF"/>
        <rFont val="Verdana"/>
        <family val="2"/>
      </rPr>
      <t>Taux de change du DTN</t>
    </r>
    <r>
      <rPr>
        <sz val="9"/>
        <color rgb="FFFFFFFF"/>
        <rFont val="Verdana"/>
        <family val="2"/>
      </rPr>
      <t xml:space="preserve"> </t>
    </r>
    <r>
      <rPr>
        <i/>
        <sz val="9"/>
        <color rgb="FFFFFFFF"/>
        <rFont val="Verdana"/>
        <family val="2"/>
      </rPr>
      <t>(moyenne de la période)</t>
    </r>
  </si>
  <si>
    <r>
      <t xml:space="preserve">Population </t>
    </r>
    <r>
      <rPr>
        <i/>
        <sz val="9"/>
        <rFont val="Arial Narrow"/>
        <family val="2"/>
      </rPr>
      <t>(milieu d'année)</t>
    </r>
  </si>
  <si>
    <t xml:space="preserve">Sources: ONTT et Ministère de l'Intérieur pour les tableaux E.1 et .,2; Répertoire National des Entreprises 2018-22 pour le tableau E.3 et BCT pour le taux de change </t>
  </si>
  <si>
    <r>
      <rPr>
        <sz val="14"/>
        <rFont val="Arial"/>
        <family val="2"/>
      </rPr>
      <t>Comptes Nationaux Tunisiens</t>
    </r>
    <r>
      <rPr>
        <b/>
        <sz val="14"/>
        <rFont val="Arial"/>
        <family val="2"/>
      </rPr>
      <t>: Compte Satellite du Tourisme, 2018-22</t>
    </r>
  </si>
  <si>
    <r>
      <t xml:space="preserve">Dépenses du tourisme interne </t>
    </r>
    <r>
      <rPr>
        <i/>
        <sz val="9"/>
        <rFont val="Arial Narrow"/>
        <family val="2"/>
      </rPr>
      <t>(en millions de $ E.U)</t>
    </r>
  </si>
  <si>
    <r>
      <t xml:space="preserve">Dépenses du tourisme récepteur </t>
    </r>
    <r>
      <rPr>
        <i/>
        <sz val="9"/>
        <rFont val="Arial Narrow"/>
        <family val="2"/>
      </rPr>
      <t>(en millions de $ E.U)</t>
    </r>
  </si>
  <si>
    <r>
      <t xml:space="preserve">Dépenses de tourisme intérieur </t>
    </r>
    <r>
      <rPr>
        <i/>
        <sz val="9"/>
        <rFont val="Arial Narrow"/>
        <family val="2"/>
      </rPr>
      <t>(en millions de $ E.U)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</si>
</sst>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00_);_(* \(#,##0.00\);_(* &quot;-&quot;??_);_(@_)"/>
    <numFmt numFmtId="166" formatCode="_(* #,##0_);_(* \(#,##0\);_(* &quot;-&quot;??_);_(@_)"/>
    <numFmt numFmtId="167" formatCode="0.0"/>
    <numFmt numFmtId="168" formatCode="_(* #,##0.000_);_(* \(#,##0.000\);_(* &quot;-&quot;??_);_(@_)"/>
    <numFmt numFmtId="169" formatCode="[$$-C09]#,##0.00;[Red]&quot;-&quot;[$$-C09]#,##0.00"/>
    <numFmt numFmtId="170" formatCode="#,##0.0"/>
    <numFmt numFmtId="171" formatCode="0.0%"/>
    <numFmt numFmtId="172" formatCode="_(* #,##0.0_);_(* \(#,##0.0\);_(* &quot;-&quot;??_);_(@_)"/>
    <numFmt numFmtId="173" formatCode="0.000"/>
    <numFmt numFmtId="174" formatCode="#,##0.000"/>
  </numFmts>
  <fonts count="87">
    <font>
      <sz val="11"/>
      <color theme="1"/>
      <name val="Calibri"/>
      <family val="2"/>
      <scheme val="minor"/>
    </font>
    <font>
      <sz val="11"/>
      <color theme="1"/>
      <name val="Calibri"/>
      <family val="2"/>
      <scheme val="minor"/>
    </font>
    <font>
      <sz val="24"/>
      <color rgb="FF002060"/>
      <name val="Arial"/>
      <family val="2"/>
    </font>
    <font>
      <sz val="28"/>
      <color theme="1"/>
      <name val="Calibri"/>
      <family val="2"/>
      <scheme val="minor"/>
    </font>
    <font>
      <sz val="28"/>
      <color rgb="FF0070C0"/>
      <name val="Arial"/>
      <family val="2"/>
    </font>
    <font>
      <b/>
      <sz val="14"/>
      <name val="Arial"/>
      <family val="2"/>
    </font>
    <font>
      <b/>
      <i/>
      <sz val="10"/>
      <color rgb="FF008000"/>
      <name val="Arial"/>
      <family val="2"/>
    </font>
    <font>
      <b/>
      <sz val="10"/>
      <name val="Arial"/>
      <family val="2"/>
    </font>
    <font>
      <sz val="12"/>
      <name val="Arial"/>
      <family val="2"/>
    </font>
    <font>
      <b/>
      <sz val="8"/>
      <name val="Arial"/>
      <family val="2"/>
    </font>
    <font>
      <sz val="8"/>
      <name val="Arial"/>
      <family val="2"/>
    </font>
    <font>
      <sz val="11"/>
      <color theme="1"/>
      <name val="Arial"/>
      <family val="2"/>
    </font>
    <font>
      <u/>
      <sz val="10"/>
      <color indexed="12"/>
      <name val="Arial"/>
      <family val="2"/>
    </font>
    <font>
      <u/>
      <sz val="8"/>
      <color indexed="12"/>
      <name val="Arial"/>
      <family val="2"/>
    </font>
    <font>
      <i/>
      <sz val="8"/>
      <name val="Arial"/>
      <family val="2"/>
    </font>
    <font>
      <sz val="10"/>
      <name val="Arial"/>
      <family val="2"/>
    </font>
    <font>
      <b/>
      <sz val="12"/>
      <name val="Arial"/>
      <family val="2"/>
    </font>
    <font>
      <u/>
      <sz val="10"/>
      <name val="Arial"/>
      <family val="2"/>
    </font>
    <font>
      <sz val="7.5"/>
      <color indexed="22"/>
      <name val="Arial"/>
      <family val="2"/>
    </font>
    <font>
      <b/>
      <u/>
      <sz val="10"/>
      <color indexed="12"/>
      <name val="Arial Narrow"/>
      <family val="2"/>
    </font>
    <font>
      <b/>
      <sz val="9"/>
      <color rgb="FF006600"/>
      <name val="Arial Narrow"/>
      <family val="2"/>
    </font>
    <font>
      <i/>
      <sz val="9"/>
      <name val="Arial"/>
      <family val="2"/>
    </font>
    <font>
      <sz val="8"/>
      <name val="Calibri"/>
      <family val="2"/>
      <scheme val="minor"/>
    </font>
    <font>
      <i/>
      <sz val="8"/>
      <name val="Arial Narrow"/>
      <family val="2"/>
    </font>
    <font>
      <sz val="11"/>
      <color theme="1"/>
      <name val="Arial Narrow"/>
      <family val="2"/>
    </font>
    <font>
      <sz val="8"/>
      <name val="Arial Narrow"/>
      <family val="2"/>
    </font>
    <font>
      <b/>
      <sz val="10"/>
      <name val="Arial Narrow"/>
      <family val="2"/>
    </font>
    <font>
      <i/>
      <sz val="10"/>
      <name val="Arial Narrow"/>
      <family val="2"/>
    </font>
    <font>
      <sz val="10"/>
      <color theme="1"/>
      <name val="Arial Narrow"/>
      <family val="2"/>
    </font>
    <font>
      <sz val="10"/>
      <name val="Arial Narrow"/>
      <family val="2"/>
    </font>
    <font>
      <sz val="10"/>
      <color rgb="FF000000"/>
      <name val="Arial Narrow"/>
      <family val="2"/>
    </font>
    <font>
      <sz val="10"/>
      <color indexed="8"/>
      <name val="Arial Narrow"/>
      <family val="2"/>
    </font>
    <font>
      <sz val="12"/>
      <name val="Arial Narrow"/>
      <family val="2"/>
    </font>
    <font>
      <b/>
      <sz val="10"/>
      <color rgb="FF006600"/>
      <name val="Arial Narrow"/>
      <family val="2"/>
    </font>
    <font>
      <u/>
      <sz val="8"/>
      <color indexed="12"/>
      <name val="Arial Narrow"/>
      <family val="2"/>
    </font>
    <font>
      <sz val="12"/>
      <color theme="1"/>
      <name val="Arial Narrow"/>
      <family val="2"/>
    </font>
    <font>
      <b/>
      <sz val="12"/>
      <name val="Arial Narrow"/>
      <family val="2"/>
    </font>
    <font>
      <b/>
      <u/>
      <sz val="12"/>
      <color indexed="12"/>
      <name val="Arial Narrow"/>
      <family val="2"/>
    </font>
    <font>
      <sz val="10"/>
      <color theme="0"/>
      <name val="Arial Narrow"/>
      <family val="2"/>
    </font>
    <font>
      <b/>
      <i/>
      <sz val="10"/>
      <name val="Arial Narrow"/>
      <family val="2"/>
    </font>
    <font>
      <b/>
      <sz val="9"/>
      <name val="Arial Narrow"/>
      <family val="2"/>
    </font>
    <font>
      <b/>
      <sz val="10"/>
      <color theme="1"/>
      <name val="Arial Narrow"/>
      <family val="2"/>
    </font>
    <font>
      <b/>
      <i/>
      <sz val="10"/>
      <color theme="1"/>
      <name val="Arial Narrow"/>
      <family val="2"/>
    </font>
    <font>
      <b/>
      <sz val="11"/>
      <name val="Arial Narrow"/>
      <family val="2"/>
    </font>
    <font>
      <i/>
      <sz val="12"/>
      <name val="Arial Narrow"/>
      <family val="2"/>
    </font>
    <font>
      <sz val="9"/>
      <color rgb="FF000000"/>
      <name val="Arial Narrow"/>
      <family val="2"/>
    </font>
    <font>
      <sz val="24"/>
      <name val="Arial"/>
      <family val="2"/>
    </font>
    <font>
      <sz val="28"/>
      <name val="Calibri"/>
      <family val="2"/>
      <scheme val="minor"/>
    </font>
    <font>
      <sz val="28"/>
      <name val="Arial"/>
      <family val="2"/>
    </font>
    <font>
      <sz val="11"/>
      <name val="Calibri"/>
      <family val="2"/>
      <scheme val="minor"/>
    </font>
    <font>
      <b/>
      <i/>
      <sz val="10"/>
      <name val="Arial"/>
      <family val="2"/>
    </font>
    <font>
      <b/>
      <sz val="9"/>
      <name val="Arial"/>
      <family val="2"/>
    </font>
    <font>
      <i/>
      <sz val="10"/>
      <color theme="1"/>
      <name val="Arial Narrow"/>
      <family val="2"/>
    </font>
    <font>
      <sz val="9"/>
      <color rgb="FFFFFFFF"/>
      <name val="Verdana"/>
      <family val="2"/>
    </font>
    <font>
      <sz val="9"/>
      <color theme="1"/>
      <name val="Verdana"/>
      <family val="2"/>
    </font>
    <font>
      <i/>
      <sz val="9"/>
      <name val="Arial Narrow"/>
      <family val="2"/>
    </font>
    <font>
      <b/>
      <i/>
      <sz val="9"/>
      <color rgb="FFC00000"/>
      <name val="Arial Narrow"/>
      <family val="2"/>
    </font>
    <font>
      <sz val="10"/>
      <color rgb="FFFF0000"/>
      <name val="Arial Narrow"/>
      <family val="2"/>
    </font>
    <font>
      <sz val="11"/>
      <color rgb="FFFF0000"/>
      <name val="Calibri"/>
      <family val="2"/>
      <scheme val="minor"/>
    </font>
    <font>
      <b/>
      <sz val="11"/>
      <color theme="9" tint="-0.249977111117893"/>
      <name val="Calibri"/>
      <family val="2"/>
      <scheme val="minor"/>
    </font>
    <font>
      <b/>
      <sz val="11"/>
      <color rgb="FFFF0000"/>
      <name val="Calibri"/>
      <family val="2"/>
      <scheme val="minor"/>
    </font>
    <font>
      <sz val="8"/>
      <color theme="1"/>
      <name val="Arial Narrow"/>
      <family val="2"/>
    </font>
    <font>
      <i/>
      <sz val="8"/>
      <color theme="1"/>
      <name val="Arial Narrow"/>
      <family val="2"/>
    </font>
    <font>
      <b/>
      <sz val="9"/>
      <color theme="1"/>
      <name val="Arial Narrow"/>
      <family val="2"/>
    </font>
    <font>
      <sz val="9"/>
      <color theme="1"/>
      <name val="Arial Narrow"/>
      <family val="2"/>
    </font>
    <font>
      <b/>
      <sz val="10"/>
      <color theme="1"/>
      <name val="Calibri"/>
      <family val="2"/>
      <scheme val="minor"/>
    </font>
    <font>
      <b/>
      <sz val="10"/>
      <color rgb="FF000099"/>
      <name val="Arial Narrow"/>
      <family val="2"/>
    </font>
    <font>
      <sz val="10"/>
      <color theme="1"/>
      <name val="Calibri"/>
      <family val="2"/>
      <scheme val="minor"/>
    </font>
    <font>
      <sz val="9"/>
      <color theme="1"/>
      <name val="Calibri"/>
      <family val="2"/>
      <scheme val="minor"/>
    </font>
    <font>
      <b/>
      <sz val="9"/>
      <color theme="1"/>
      <name val="Calibri"/>
      <family val="2"/>
      <scheme val="minor"/>
    </font>
    <font>
      <b/>
      <i/>
      <sz val="8"/>
      <name val="Arial Narrow"/>
      <family val="2"/>
    </font>
    <font>
      <b/>
      <sz val="11"/>
      <color theme="1"/>
      <name val="Calibri"/>
      <family val="2"/>
      <scheme val="minor"/>
    </font>
    <font>
      <b/>
      <sz val="10"/>
      <color rgb="FFFF0000"/>
      <name val="Arial Narrow"/>
      <family val="2"/>
    </font>
    <font>
      <b/>
      <i/>
      <sz val="9"/>
      <color theme="1"/>
      <name val="Verdana"/>
      <family val="2"/>
    </font>
    <font>
      <b/>
      <i/>
      <sz val="11"/>
      <color theme="1"/>
      <name val="Calibri"/>
      <family val="2"/>
      <scheme val="minor"/>
    </font>
    <font>
      <sz val="11"/>
      <color rgb="FF121212"/>
      <name val="Roboto-Regular"/>
    </font>
    <font>
      <b/>
      <sz val="8"/>
      <name val="Arial Narrow"/>
      <family val="2"/>
    </font>
    <font>
      <b/>
      <sz val="8"/>
      <color rgb="FFFF0000"/>
      <name val="Arial"/>
      <family val="2"/>
    </font>
    <font>
      <sz val="9"/>
      <color rgb="FF313131"/>
      <name val="Verdana"/>
      <family val="2"/>
    </font>
    <font>
      <b/>
      <sz val="9"/>
      <color theme="1"/>
      <name val="Times New Roman"/>
      <family val="1"/>
    </font>
    <font>
      <sz val="9"/>
      <color rgb="FF000000"/>
      <name val="Times New Roman"/>
      <family val="1"/>
    </font>
    <font>
      <sz val="9"/>
      <color theme="1"/>
      <name val="Times New Roman"/>
      <family val="1"/>
    </font>
    <font>
      <b/>
      <sz val="10"/>
      <color rgb="FF0070C0"/>
      <name val="Arial Narrow"/>
      <family val="2"/>
    </font>
    <font>
      <sz val="9"/>
      <name val="Arial Narrow"/>
      <family val="2"/>
    </font>
    <font>
      <i/>
      <sz val="9"/>
      <color rgb="FFFFFFFF"/>
      <name val="Verdana"/>
      <family val="2"/>
    </font>
    <font>
      <b/>
      <sz val="9"/>
      <color rgb="FFFFFFFF"/>
      <name val="Verdana"/>
      <family val="2"/>
    </font>
    <font>
      <sz val="14"/>
      <name val="Arial"/>
      <family val="2"/>
    </font>
  </fonts>
  <fills count="8">
    <fill>
      <patternFill patternType="none"/>
    </fill>
    <fill>
      <patternFill patternType="gray125"/>
    </fill>
    <fill>
      <patternFill patternType="solid">
        <fgColor rgb="FFE6E6E6"/>
        <bgColor indexed="64"/>
      </patternFill>
    </fill>
    <fill>
      <patternFill patternType="solid">
        <fgColor theme="0"/>
        <bgColor indexed="64"/>
      </patternFill>
    </fill>
    <fill>
      <patternFill patternType="solid">
        <fgColor rgb="FF277CB2"/>
        <bgColor indexed="64"/>
      </patternFill>
    </fill>
    <fill>
      <patternFill patternType="solid">
        <fgColor rgb="FFFFFFFF"/>
        <bgColor indexed="64"/>
      </patternFill>
    </fill>
    <fill>
      <patternFill patternType="solid">
        <fgColor theme="0" tint="-0.14999847407452621"/>
        <bgColor indexed="64"/>
      </patternFill>
    </fill>
    <fill>
      <patternFill patternType="solid">
        <fgColor rgb="FFCCFFCC"/>
        <bgColor indexed="64"/>
      </patternFill>
    </fill>
  </fills>
  <borders count="11">
    <border>
      <left/>
      <right/>
      <top/>
      <bottom/>
      <diagonal/>
    </border>
    <border>
      <left/>
      <right/>
      <top style="thin">
        <color indexed="64"/>
      </top>
      <bottom style="thin">
        <color indexed="64"/>
      </bottom>
      <diagonal/>
    </border>
    <border>
      <left/>
      <right/>
      <top/>
      <bottom style="dashed">
        <color rgb="FF000099"/>
      </bottom>
      <diagonal/>
    </border>
    <border>
      <left/>
      <right/>
      <top style="dashed">
        <color rgb="FF000099"/>
      </top>
      <bottom/>
      <diagonal/>
    </border>
    <border>
      <left/>
      <right/>
      <top/>
      <bottom style="thin">
        <color indexed="64"/>
      </bottom>
      <diagonal/>
    </border>
    <border>
      <left/>
      <right/>
      <top style="thin">
        <color indexed="64"/>
      </top>
      <bottom/>
      <diagonal/>
    </border>
    <border>
      <left/>
      <right/>
      <top/>
      <bottom style="medium">
        <color rgb="FF000099"/>
      </bottom>
      <diagonal/>
    </border>
    <border>
      <left/>
      <right/>
      <top style="dashed">
        <color rgb="FF006600"/>
      </top>
      <bottom style="dashed">
        <color rgb="FF006600"/>
      </bottom>
      <diagonal/>
    </border>
    <border>
      <left/>
      <right style="thick">
        <color rgb="FFFFFFFF"/>
      </right>
      <top style="thick">
        <color rgb="FFFFFFFF"/>
      </top>
      <bottom style="thick">
        <color rgb="FFEBF0F5"/>
      </bottom>
      <diagonal/>
    </border>
    <border>
      <left/>
      <right style="thick">
        <color rgb="FFEBF0F5"/>
      </right>
      <top/>
      <bottom style="thick">
        <color rgb="FFEBF0F5"/>
      </bottom>
      <diagonal/>
    </border>
    <border>
      <left/>
      <right style="medium">
        <color rgb="FFD9E0E7"/>
      </right>
      <top style="medium">
        <color rgb="FFD9E0E7"/>
      </top>
      <bottom style="medium">
        <color rgb="FFD9E0E7"/>
      </bottom>
      <diagonal/>
    </border>
  </borders>
  <cellStyleXfs count="16">
    <xf numFmtId="0" fontId="0" fillId="0" borderId="0"/>
    <xf numFmtId="164" fontId="1" fillId="0" borderId="0" applyFont="0" applyFill="0" applyBorder="0" applyAlignment="0" applyProtection="0"/>
    <xf numFmtId="169" fontId="11" fillId="0" borderId="0"/>
    <xf numFmtId="0" fontId="11" fillId="0" borderId="0"/>
    <xf numFmtId="0" fontId="11" fillId="0" borderId="0"/>
    <xf numFmtId="169" fontId="1" fillId="0" borderId="0"/>
    <xf numFmtId="0" fontId="12" fillId="0" borderId="0" applyNumberFormat="0" applyFill="0" applyBorder="0" applyAlignment="0" applyProtection="0">
      <alignment vertical="top"/>
      <protection locked="0"/>
    </xf>
    <xf numFmtId="0" fontId="10" fillId="0" borderId="0"/>
    <xf numFmtId="165" fontId="10" fillId="0" borderId="0" applyFont="0" applyFill="0" applyBorder="0" applyAlignment="0" applyProtection="0"/>
    <xf numFmtId="9" fontId="10" fillId="0" borderId="0" applyFont="0" applyFill="0" applyBorder="0" applyAlignment="0" applyProtection="0"/>
    <xf numFmtId="169" fontId="1" fillId="0" borderId="0"/>
    <xf numFmtId="169" fontId="11" fillId="0" borderId="0"/>
    <xf numFmtId="169" fontId="10" fillId="0" borderId="0"/>
    <xf numFmtId="169" fontId="1" fillId="0" borderId="0"/>
    <xf numFmtId="0" fontId="15" fillId="0" borderId="0"/>
    <xf numFmtId="9" fontId="1" fillId="0" borderId="0" applyFont="0" applyFill="0" applyBorder="0" applyAlignment="0" applyProtection="0"/>
  </cellStyleXfs>
  <cellXfs count="316">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0" fillId="2" borderId="0" xfId="0" applyFill="1"/>
    <xf numFmtId="0" fontId="5" fillId="0" borderId="0" xfId="0" applyFont="1"/>
    <xf numFmtId="0" fontId="0" fillId="0" borderId="0" xfId="0" applyAlignment="1">
      <alignment wrapText="1"/>
    </xf>
    <xf numFmtId="0" fontId="6" fillId="0" borderId="0" xfId="0" applyFont="1" applyAlignment="1">
      <alignment vertical="center"/>
    </xf>
    <xf numFmtId="0" fontId="7" fillId="0" borderId="0" xfId="0" applyFont="1"/>
    <xf numFmtId="1" fontId="0" fillId="0" borderId="0" xfId="0" applyNumberFormat="1"/>
    <xf numFmtId="0" fontId="8" fillId="0" borderId="0" xfId="0" applyFont="1"/>
    <xf numFmtId="166" fontId="0" fillId="0" borderId="0" xfId="0" applyNumberFormat="1"/>
    <xf numFmtId="0" fontId="10" fillId="0" borderId="0" xfId="0" applyFont="1"/>
    <xf numFmtId="0" fontId="10" fillId="0" borderId="0" xfId="0" applyFont="1" applyAlignment="1">
      <alignment horizontal="left" indent="3"/>
    </xf>
    <xf numFmtId="0" fontId="14" fillId="0" borderId="0" xfId="0" applyFont="1" applyAlignment="1">
      <alignment horizontal="left" indent="3"/>
    </xf>
    <xf numFmtId="0" fontId="7" fillId="0" borderId="0" xfId="7" applyFont="1"/>
    <xf numFmtId="170" fontId="10" fillId="0" borderId="0" xfId="0" applyNumberFormat="1" applyFont="1"/>
    <xf numFmtId="0" fontId="15" fillId="0" borderId="0" xfId="0" applyFont="1"/>
    <xf numFmtId="0" fontId="16" fillId="0" borderId="0" xfId="0" applyFont="1" applyAlignment="1">
      <alignment horizontal="left"/>
    </xf>
    <xf numFmtId="0" fontId="12" fillId="0" borderId="0" xfId="6" applyAlignment="1" applyProtection="1"/>
    <xf numFmtId="0" fontId="13" fillId="0" borderId="0" xfId="6" applyFont="1" applyAlignment="1" applyProtection="1"/>
    <xf numFmtId="0" fontId="10" fillId="0" borderId="0" xfId="0" applyFont="1" applyAlignment="1">
      <alignment horizontal="left"/>
    </xf>
    <xf numFmtId="0" fontId="16" fillId="0" borderId="0" xfId="0" applyFont="1"/>
    <xf numFmtId="0" fontId="17" fillId="0" borderId="0" xfId="0" applyFont="1" applyAlignment="1">
      <alignment wrapText="1"/>
    </xf>
    <xf numFmtId="0" fontId="12" fillId="0" borderId="0" xfId="6" applyAlignment="1" applyProtection="1">
      <alignment wrapText="1"/>
    </xf>
    <xf numFmtId="0" fontId="18" fillId="0" borderId="0" xfId="0" applyFont="1" applyAlignment="1">
      <alignment horizontal="center"/>
    </xf>
    <xf numFmtId="0" fontId="12" fillId="0" borderId="0" xfId="6" applyAlignment="1" applyProtection="1">
      <alignment horizontal="center"/>
    </xf>
    <xf numFmtId="0" fontId="19" fillId="0" borderId="0" xfId="6" applyFont="1" applyAlignment="1" applyProtection="1">
      <alignment horizontal="center" vertical="center"/>
    </xf>
    <xf numFmtId="0" fontId="9" fillId="0" borderId="0" xfId="0" applyFont="1" applyAlignment="1">
      <alignment horizontal="center"/>
    </xf>
    <xf numFmtId="0" fontId="7" fillId="0" borderId="0" xfId="0" applyFont="1" applyAlignment="1">
      <alignment vertical="center"/>
    </xf>
    <xf numFmtId="0" fontId="8" fillId="0" borderId="0" xfId="0" applyFont="1" applyAlignment="1">
      <alignment vertical="center"/>
    </xf>
    <xf numFmtId="0" fontId="7" fillId="0" borderId="0" xfId="7" applyFont="1" applyAlignment="1">
      <alignment vertical="center"/>
    </xf>
    <xf numFmtId="0" fontId="0" fillId="0" borderId="2" xfId="0" applyBorder="1" applyAlignment="1" applyProtection="1">
      <alignment wrapText="1"/>
      <protection locked="0"/>
    </xf>
    <xf numFmtId="0" fontId="13" fillId="0" borderId="3" xfId="6" applyFont="1" applyBorder="1" applyAlignment="1" applyProtection="1"/>
    <xf numFmtId="0" fontId="0" fillId="0" borderId="3" xfId="0" applyBorder="1"/>
    <xf numFmtId="0" fontId="9" fillId="0" borderId="0" xfId="0" applyFont="1"/>
    <xf numFmtId="3" fontId="10" fillId="0" borderId="0" xfId="0" applyNumberFormat="1" applyFont="1" applyAlignment="1">
      <alignment horizontal="right"/>
    </xf>
    <xf numFmtId="3" fontId="14" fillId="0" borderId="0" xfId="0" applyNumberFormat="1" applyFont="1" applyAlignment="1">
      <alignment horizontal="right"/>
    </xf>
    <xf numFmtId="3" fontId="14" fillId="0" borderId="0" xfId="0" applyNumberFormat="1" applyFont="1"/>
    <xf numFmtId="3" fontId="10" fillId="0" borderId="0" xfId="0" applyNumberFormat="1" applyFont="1"/>
    <xf numFmtId="3" fontId="9" fillId="0" borderId="0" xfId="0" applyNumberFormat="1" applyFont="1" applyAlignment="1">
      <alignment horizontal="right"/>
    </xf>
    <xf numFmtId="3" fontId="9" fillId="0" borderId="0" xfId="1" applyNumberFormat="1" applyFont="1" applyBorder="1"/>
    <xf numFmtId="3" fontId="9" fillId="0" borderId="0" xfId="1" applyNumberFormat="1" applyFont="1" applyBorder="1" applyAlignment="1">
      <alignment horizontal="right"/>
    </xf>
    <xf numFmtId="2" fontId="10" fillId="0" borderId="0" xfId="0" applyNumberFormat="1" applyFont="1"/>
    <xf numFmtId="3" fontId="9" fillId="0" borderId="0" xfId="0" applyNumberFormat="1" applyFont="1"/>
    <xf numFmtId="0" fontId="24" fillId="0" borderId="0" xfId="0" applyFont="1"/>
    <xf numFmtId="0" fontId="26" fillId="0" borderId="0" xfId="0" applyFont="1" applyAlignment="1">
      <alignment horizontal="left" vertical="center" wrapText="1"/>
    </xf>
    <xf numFmtId="0" fontId="26" fillId="0" borderId="0" xfId="0" applyFont="1" applyAlignment="1">
      <alignment horizontal="right"/>
    </xf>
    <xf numFmtId="0" fontId="27" fillId="0" borderId="0" xfId="0" applyFont="1" applyAlignment="1">
      <alignment horizontal="left" vertical="center" wrapText="1"/>
    </xf>
    <xf numFmtId="0" fontId="28" fillId="0" borderId="0" xfId="0" applyFont="1"/>
    <xf numFmtId="0" fontId="29" fillId="0" borderId="0" xfId="0" applyFont="1"/>
    <xf numFmtId="166" fontId="28" fillId="0" borderId="0" xfId="0" applyNumberFormat="1" applyFont="1"/>
    <xf numFmtId="3" fontId="27" fillId="0" borderId="0" xfId="0" applyNumberFormat="1" applyFont="1" applyAlignment="1">
      <alignment horizontal="right"/>
    </xf>
    <xf numFmtId="3" fontId="29" fillId="0" borderId="0" xfId="1" applyNumberFormat="1" applyFont="1" applyFill="1" applyBorder="1" applyAlignment="1"/>
    <xf numFmtId="3" fontId="29" fillId="0" borderId="0" xfId="0" applyNumberFormat="1" applyFont="1" applyAlignment="1">
      <alignment horizontal="right"/>
    </xf>
    <xf numFmtId="0" fontId="26" fillId="0" borderId="0" xfId="0" applyFont="1" applyAlignment="1">
      <alignment horizontal="center"/>
    </xf>
    <xf numFmtId="0" fontId="26" fillId="0" borderId="0" xfId="0" applyFont="1"/>
    <xf numFmtId="167" fontId="26" fillId="0" borderId="0" xfId="0" applyNumberFormat="1" applyFont="1"/>
    <xf numFmtId="168" fontId="28" fillId="0" borderId="0" xfId="0" applyNumberFormat="1" applyFont="1"/>
    <xf numFmtId="167" fontId="29" fillId="0" borderId="0" xfId="0" applyNumberFormat="1" applyFont="1"/>
    <xf numFmtId="167" fontId="29" fillId="0" borderId="0" xfId="3" applyNumberFormat="1" applyFont="1" applyAlignment="1">
      <alignment horizontal="right"/>
    </xf>
    <xf numFmtId="169" fontId="31" fillId="0" borderId="0" xfId="2" applyFont="1" applyAlignment="1">
      <alignment horizontal="left"/>
    </xf>
    <xf numFmtId="3" fontId="30" fillId="0" borderId="0" xfId="4" applyNumberFormat="1" applyFont="1" applyAlignment="1">
      <alignment horizontal="right"/>
    </xf>
    <xf numFmtId="0" fontId="28" fillId="0" borderId="0" xfId="0" applyFont="1" applyAlignment="1">
      <alignment vertical="top"/>
    </xf>
    <xf numFmtId="166" fontId="28" fillId="0" borderId="0" xfId="0" applyNumberFormat="1" applyFont="1" applyAlignment="1">
      <alignment vertical="top"/>
    </xf>
    <xf numFmtId="0" fontId="23" fillId="0" borderId="0" xfId="0" applyFont="1" applyAlignment="1">
      <alignment horizontal="right"/>
    </xf>
    <xf numFmtId="0" fontId="26" fillId="0" borderId="0" xfId="0" applyFont="1" applyAlignment="1">
      <alignment vertical="center"/>
    </xf>
    <xf numFmtId="0" fontId="29" fillId="0" borderId="0" xfId="0" applyFont="1" applyAlignment="1">
      <alignment horizontal="right"/>
    </xf>
    <xf numFmtId="0" fontId="29" fillId="0" borderId="0" xfId="0" applyFont="1" applyAlignment="1">
      <alignment horizontal="left" indent="3"/>
    </xf>
    <xf numFmtId="3" fontId="29" fillId="0" borderId="0" xfId="0" applyNumberFormat="1" applyFont="1"/>
    <xf numFmtId="0" fontId="27" fillId="0" borderId="0" xfId="0" applyFont="1" applyAlignment="1">
      <alignment horizontal="left" indent="3"/>
    </xf>
    <xf numFmtId="0" fontId="27" fillId="0" borderId="0" xfId="0" applyFont="1"/>
    <xf numFmtId="3" fontId="26" fillId="0" borderId="0" xfId="0" applyNumberFormat="1" applyFont="1" applyAlignment="1">
      <alignment horizontal="right"/>
    </xf>
    <xf numFmtId="2" fontId="29" fillId="0" borderId="0" xfId="0" applyNumberFormat="1" applyFont="1"/>
    <xf numFmtId="0" fontId="29" fillId="0" borderId="0" xfId="0" applyFont="1" applyAlignment="1">
      <alignment vertical="center"/>
    </xf>
    <xf numFmtId="170" fontId="26" fillId="0" borderId="0" xfId="0" applyNumberFormat="1" applyFont="1"/>
    <xf numFmtId="0" fontId="29" fillId="0" borderId="0" xfId="0" applyFont="1" applyAlignment="1">
      <alignment horizontal="center"/>
    </xf>
    <xf numFmtId="0" fontId="26" fillId="0" borderId="0" xfId="7" applyFont="1" applyAlignment="1">
      <alignment horizontal="center"/>
    </xf>
    <xf numFmtId="3" fontId="27" fillId="0" borderId="0" xfId="0" applyNumberFormat="1" applyFont="1"/>
    <xf numFmtId="0" fontId="29" fillId="0" borderId="0" xfId="7" applyFont="1"/>
    <xf numFmtId="167" fontId="27" fillId="0" borderId="4" xfId="7" applyNumberFormat="1" applyFont="1" applyBorder="1" applyAlignment="1">
      <alignment horizontal="center"/>
    </xf>
    <xf numFmtId="167" fontId="27" fillId="0" borderId="0" xfId="7" applyNumberFormat="1" applyFont="1" applyAlignment="1">
      <alignment horizontal="center"/>
    </xf>
    <xf numFmtId="0" fontId="26" fillId="0" borderId="0" xfId="14" applyFont="1"/>
    <xf numFmtId="0" fontId="29" fillId="0" borderId="0" xfId="14" applyFont="1" applyAlignment="1">
      <alignment horizontal="left" indent="3"/>
    </xf>
    <xf numFmtId="0" fontId="29" fillId="0" borderId="0" xfId="14" applyFont="1"/>
    <xf numFmtId="0" fontId="26" fillId="0" borderId="0" xfId="14" applyFont="1" applyAlignment="1">
      <alignment horizontal="center"/>
    </xf>
    <xf numFmtId="0" fontId="26" fillId="0" borderId="5" xfId="0" applyFont="1" applyBorder="1"/>
    <xf numFmtId="0" fontId="26" fillId="0" borderId="4" xfId="0" applyFont="1" applyBorder="1"/>
    <xf numFmtId="170" fontId="29" fillId="0" borderId="5" xfId="0" applyNumberFormat="1" applyFont="1" applyBorder="1"/>
    <xf numFmtId="170" fontId="29" fillId="0" borderId="0" xfId="0" applyNumberFormat="1" applyFont="1"/>
    <xf numFmtId="170" fontId="29" fillId="0" borderId="4" xfId="0" applyNumberFormat="1" applyFont="1" applyBorder="1"/>
    <xf numFmtId="0" fontId="29" fillId="0" borderId="5" xfId="0" applyFont="1" applyBorder="1"/>
    <xf numFmtId="0" fontId="29" fillId="0" borderId="4" xfId="0" applyFont="1" applyBorder="1"/>
    <xf numFmtId="0" fontId="34" fillId="0" borderId="0" xfId="6" applyFont="1" applyFill="1" applyAlignment="1" applyProtection="1"/>
    <xf numFmtId="0" fontId="35" fillId="0" borderId="0" xfId="0" applyFont="1"/>
    <xf numFmtId="0" fontId="36" fillId="0" borderId="0" xfId="0" applyFont="1" applyAlignment="1">
      <alignment horizontal="center"/>
    </xf>
    <xf numFmtId="0" fontId="32" fillId="0" borderId="0" xfId="0" applyFont="1" applyAlignment="1">
      <alignment vertical="center"/>
    </xf>
    <xf numFmtId="0" fontId="35" fillId="0" borderId="0" xfId="0" applyFont="1" applyAlignment="1">
      <alignment vertical="center"/>
    </xf>
    <xf numFmtId="0" fontId="37" fillId="0" borderId="0" xfId="6" applyFont="1" applyAlignment="1" applyProtection="1">
      <alignment horizontal="center" vertical="center"/>
    </xf>
    <xf numFmtId="0" fontId="35" fillId="0" borderId="0" xfId="0" applyFont="1" applyAlignment="1" applyProtection="1">
      <alignment wrapText="1"/>
      <protection locked="0"/>
    </xf>
    <xf numFmtId="3" fontId="38" fillId="0" borderId="0" xfId="4" applyNumberFormat="1" applyFont="1" applyAlignment="1">
      <alignment horizontal="right"/>
    </xf>
    <xf numFmtId="3" fontId="26" fillId="0" borderId="0" xfId="1" applyNumberFormat="1" applyFont="1" applyFill="1" applyBorder="1" applyAlignment="1"/>
    <xf numFmtId="3" fontId="41" fillId="0" borderId="0" xfId="0" applyNumberFormat="1" applyFont="1"/>
    <xf numFmtId="3" fontId="29" fillId="0" borderId="4" xfId="0" applyNumberFormat="1" applyFont="1" applyBorder="1"/>
    <xf numFmtId="0" fontId="41" fillId="0" borderId="0" xfId="0" applyFont="1" applyAlignment="1">
      <alignment horizontal="left" indent="6"/>
    </xf>
    <xf numFmtId="0" fontId="29" fillId="0" borderId="0" xfId="0" applyFont="1" applyAlignment="1">
      <alignment horizontal="left" vertical="top" wrapText="1"/>
    </xf>
    <xf numFmtId="170" fontId="29" fillId="0" borderId="0" xfId="0" applyNumberFormat="1" applyFont="1" applyAlignment="1">
      <alignment horizontal="right"/>
    </xf>
    <xf numFmtId="170" fontId="29" fillId="0" borderId="0" xfId="1" applyNumberFormat="1" applyFont="1" applyFill="1" applyBorder="1" applyAlignment="1"/>
    <xf numFmtId="170" fontId="26" fillId="0" borderId="0" xfId="1" applyNumberFormat="1" applyFont="1" applyFill="1" applyBorder="1" applyAlignment="1"/>
    <xf numFmtId="170" fontId="26" fillId="0" borderId="5" xfId="0" applyNumberFormat="1" applyFont="1" applyBorder="1"/>
    <xf numFmtId="170" fontId="27" fillId="0" borderId="0" xfId="0" applyNumberFormat="1" applyFont="1" applyAlignment="1">
      <alignment horizontal="right"/>
    </xf>
    <xf numFmtId="170" fontId="39" fillId="0" borderId="0" xfId="0" applyNumberFormat="1" applyFont="1" applyAlignment="1">
      <alignment horizontal="right"/>
    </xf>
    <xf numFmtId="170" fontId="26" fillId="0" borderId="4" xfId="0" applyNumberFormat="1" applyFont="1" applyBorder="1" applyAlignment="1">
      <alignment horizontal="right"/>
    </xf>
    <xf numFmtId="170" fontId="39" fillId="0" borderId="5" xfId="0" applyNumberFormat="1" applyFont="1" applyBorder="1"/>
    <xf numFmtId="170" fontId="26" fillId="0" borderId="0" xfId="0" applyNumberFormat="1" applyFont="1" applyAlignment="1">
      <alignment horizontal="right"/>
    </xf>
    <xf numFmtId="170" fontId="29" fillId="0" borderId="0" xfId="0" applyNumberFormat="1" applyFont="1" applyAlignment="1">
      <alignment horizontal="right" vertical="center"/>
    </xf>
    <xf numFmtId="170" fontId="26" fillId="0" borderId="0" xfId="0" applyNumberFormat="1" applyFont="1" applyAlignment="1">
      <alignment horizontal="right" vertical="center"/>
    </xf>
    <xf numFmtId="170" fontId="27" fillId="0" borderId="0" xfId="0" applyNumberFormat="1" applyFont="1" applyAlignment="1">
      <alignment horizontal="right" vertical="center"/>
    </xf>
    <xf numFmtId="170" fontId="39" fillId="0" borderId="0" xfId="0" applyNumberFormat="1" applyFont="1" applyAlignment="1">
      <alignment horizontal="right" vertical="center"/>
    </xf>
    <xf numFmtId="0" fontId="44" fillId="0" borderId="0" xfId="6" applyFont="1" applyFill="1" applyAlignment="1" applyProtection="1">
      <alignment horizontal="left" vertical="center" wrapText="1"/>
    </xf>
    <xf numFmtId="0" fontId="44" fillId="0" borderId="0" xfId="0" applyFont="1" applyAlignment="1">
      <alignment horizontal="left" vertical="center" wrapText="1"/>
    </xf>
    <xf numFmtId="0" fontId="16" fillId="0" borderId="6" xfId="0" applyFont="1" applyBorder="1" applyAlignment="1">
      <alignment horizontal="left"/>
    </xf>
    <xf numFmtId="0" fontId="0" fillId="0" borderId="6" xfId="0" applyBorder="1"/>
    <xf numFmtId="170" fontId="29" fillId="0" borderId="5" xfId="1" applyNumberFormat="1" applyFont="1" applyFill="1" applyBorder="1" applyAlignment="1"/>
    <xf numFmtId="167" fontId="29" fillId="0" borderId="5" xfId="0" applyNumberFormat="1" applyFont="1" applyBorder="1"/>
    <xf numFmtId="0" fontId="26" fillId="0" borderId="7" xfId="0" applyFont="1" applyBorder="1"/>
    <xf numFmtId="170" fontId="26" fillId="0" borderId="0" xfId="15" applyNumberFormat="1" applyFont="1" applyFill="1" applyBorder="1"/>
    <xf numFmtId="170" fontId="33" fillId="0" borderId="7" xfId="15" applyNumberFormat="1" applyFont="1" applyFill="1" applyBorder="1"/>
    <xf numFmtId="167" fontId="45" fillId="0" borderId="5" xfId="2" applyNumberFormat="1" applyFont="1" applyBorder="1" applyAlignment="1">
      <alignment horizontal="right"/>
    </xf>
    <xf numFmtId="167" fontId="45" fillId="0" borderId="0" xfId="2" applyNumberFormat="1" applyFont="1" applyAlignment="1">
      <alignment horizontal="right"/>
    </xf>
    <xf numFmtId="0" fontId="26" fillId="0" borderId="0" xfId="0" applyFont="1" applyAlignment="1">
      <alignment horizontal="right" vertical="center"/>
    </xf>
    <xf numFmtId="0" fontId="26" fillId="0" borderId="0" xfId="0" applyFont="1" applyAlignment="1">
      <alignment horizontal="center" vertical="center"/>
    </xf>
    <xf numFmtId="170" fontId="26" fillId="0" borderId="0" xfId="1" applyNumberFormat="1" applyFont="1" applyFill="1" applyAlignment="1">
      <alignment horizontal="right" vertical="center"/>
    </xf>
    <xf numFmtId="167" fontId="29" fillId="0" borderId="0" xfId="0" applyNumberFormat="1" applyFont="1" applyAlignment="1">
      <alignment vertical="center"/>
    </xf>
    <xf numFmtId="167" fontId="40" fillId="0" borderId="0" xfId="0" applyNumberFormat="1" applyFont="1" applyAlignment="1">
      <alignment vertical="center"/>
    </xf>
    <xf numFmtId="0" fontId="26" fillId="0" borderId="7" xfId="0" applyFont="1" applyBorder="1" applyAlignment="1">
      <alignment horizontal="center" vertical="center"/>
    </xf>
    <xf numFmtId="167" fontId="33" fillId="0" borderId="7" xfId="0" applyNumberFormat="1" applyFont="1" applyBorder="1" applyAlignment="1">
      <alignment vertical="center"/>
    </xf>
    <xf numFmtId="167" fontId="26" fillId="0" borderId="0" xfId="0" applyNumberFormat="1" applyFont="1" applyAlignment="1">
      <alignment vertical="center"/>
    </xf>
    <xf numFmtId="0" fontId="46" fillId="2" borderId="0" xfId="0" applyFont="1" applyFill="1" applyAlignment="1">
      <alignment vertical="center"/>
    </xf>
    <xf numFmtId="0" fontId="47" fillId="2" borderId="0" xfId="0" applyFont="1" applyFill="1" applyAlignment="1">
      <alignment vertical="center"/>
    </xf>
    <xf numFmtId="0" fontId="48" fillId="2" borderId="0" xfId="0" applyFont="1" applyFill="1" applyAlignment="1">
      <alignment vertical="center"/>
    </xf>
    <xf numFmtId="0" fontId="49" fillId="2" borderId="0" xfId="0" applyFont="1" applyFill="1"/>
    <xf numFmtId="0" fontId="49" fillId="0" borderId="0" xfId="0" applyFont="1"/>
    <xf numFmtId="0" fontId="49" fillId="0" borderId="0" xfId="0" applyFont="1" applyAlignment="1">
      <alignment wrapText="1"/>
    </xf>
    <xf numFmtId="0" fontId="50" fillId="0" borderId="0" xfId="0" applyFont="1" applyAlignment="1">
      <alignment vertical="center"/>
    </xf>
    <xf numFmtId="170" fontId="29" fillId="0" borderId="0" xfId="0" applyNumberFormat="1" applyFont="1" applyAlignment="1">
      <alignment vertical="center"/>
    </xf>
    <xf numFmtId="170" fontId="27" fillId="0" borderId="0" xfId="0" applyNumberFormat="1" applyFont="1"/>
    <xf numFmtId="170" fontId="39" fillId="0" borderId="0" xfId="0" applyNumberFormat="1" applyFont="1"/>
    <xf numFmtId="169" fontId="29" fillId="0" borderId="0" xfId="2" applyFont="1" applyAlignment="1">
      <alignment horizontal="left"/>
    </xf>
    <xf numFmtId="170" fontId="49" fillId="0" borderId="0" xfId="0" applyNumberFormat="1" applyFont="1"/>
    <xf numFmtId="169" fontId="10" fillId="0" borderId="0" xfId="2" applyFont="1" applyAlignment="1">
      <alignment horizontal="left"/>
    </xf>
    <xf numFmtId="10" fontId="49" fillId="0" borderId="0" xfId="9" applyNumberFormat="1" applyFont="1" applyBorder="1"/>
    <xf numFmtId="0" fontId="39" fillId="3" borderId="5" xfId="0" applyFont="1" applyFill="1" applyBorder="1"/>
    <xf numFmtId="3" fontId="39" fillId="3" borderId="5" xfId="0" applyNumberFormat="1" applyFont="1" applyFill="1" applyBorder="1"/>
    <xf numFmtId="166" fontId="28" fillId="0" borderId="1" xfId="0" applyNumberFormat="1" applyFont="1" applyBorder="1"/>
    <xf numFmtId="3" fontId="29" fillId="0" borderId="5" xfId="0" applyNumberFormat="1" applyFont="1" applyBorder="1" applyAlignment="1">
      <alignment horizontal="right"/>
    </xf>
    <xf numFmtId="3" fontId="39" fillId="3" borderId="0" xfId="0" applyNumberFormat="1" applyFont="1" applyFill="1"/>
    <xf numFmtId="0" fontId="28" fillId="0" borderId="4" xfId="0" applyFont="1" applyBorder="1"/>
    <xf numFmtId="167" fontId="28" fillId="0" borderId="0" xfId="0" applyNumberFormat="1" applyFont="1"/>
    <xf numFmtId="0" fontId="53" fillId="4" borderId="8" xfId="0" applyFont="1" applyFill="1" applyBorder="1" applyAlignment="1">
      <alignment vertical="center" wrapText="1"/>
    </xf>
    <xf numFmtId="0" fontId="54" fillId="5" borderId="9" xfId="0" applyFont="1" applyFill="1" applyBorder="1" applyAlignment="1">
      <alignment vertical="center" wrapText="1"/>
    </xf>
    <xf numFmtId="3" fontId="29" fillId="0" borderId="0" xfId="1" applyNumberFormat="1" applyFont="1" applyFill="1" applyAlignment="1">
      <alignment vertical="center"/>
    </xf>
    <xf numFmtId="3" fontId="29" fillId="0" borderId="0" xfId="1" applyNumberFormat="1" applyFont="1" applyAlignment="1">
      <alignment vertical="center"/>
    </xf>
    <xf numFmtId="3" fontId="29" fillId="0" borderId="0" xfId="1" applyNumberFormat="1" applyFont="1" applyFill="1" applyBorder="1" applyAlignment="1">
      <alignment vertical="center"/>
    </xf>
    <xf numFmtId="167" fontId="27" fillId="0" borderId="0" xfId="0" applyNumberFormat="1" applyFont="1" applyAlignment="1">
      <alignment vertical="center"/>
    </xf>
    <xf numFmtId="170" fontId="26" fillId="0" borderId="0" xfId="0" applyNumberFormat="1" applyFont="1" applyAlignment="1">
      <alignment vertical="center"/>
    </xf>
    <xf numFmtId="167" fontId="26" fillId="0" borderId="4" xfId="0" applyNumberFormat="1" applyFont="1" applyBorder="1" applyAlignment="1">
      <alignment vertical="center"/>
    </xf>
    <xf numFmtId="4" fontId="29" fillId="0" borderId="0" xfId="0" applyNumberFormat="1" applyFont="1"/>
    <xf numFmtId="1" fontId="29" fillId="0" borderId="0" xfId="0" applyNumberFormat="1" applyFont="1" applyAlignment="1">
      <alignment horizontal="right" vertical="center"/>
    </xf>
    <xf numFmtId="0" fontId="49" fillId="2" borderId="0" xfId="0" applyFont="1" applyFill="1" applyAlignment="1">
      <alignment horizontal="right" vertical="center"/>
    </xf>
    <xf numFmtId="0" fontId="49" fillId="0" borderId="0" xfId="0" applyFont="1" applyAlignment="1">
      <alignment horizontal="right" vertical="center"/>
    </xf>
    <xf numFmtId="0" fontId="8" fillId="0" borderId="0" xfId="0" applyFont="1" applyAlignment="1">
      <alignment horizontal="right" vertical="center"/>
    </xf>
    <xf numFmtId="0" fontId="29" fillId="0" borderId="0" xfId="0" applyFont="1" applyAlignment="1">
      <alignment horizontal="right" vertical="center"/>
    </xf>
    <xf numFmtId="3" fontId="57" fillId="0" borderId="0" xfId="0" applyNumberFormat="1" applyFont="1"/>
    <xf numFmtId="167" fontId="29" fillId="0" borderId="0" xfId="0" applyNumberFormat="1" applyFont="1" applyAlignment="1">
      <alignment horizontal="right" vertical="center"/>
    </xf>
    <xf numFmtId="1" fontId="41" fillId="0" borderId="0" xfId="0" applyNumberFormat="1" applyFont="1"/>
    <xf numFmtId="0" fontId="41" fillId="0" borderId="0" xfId="0" applyFont="1"/>
    <xf numFmtId="167" fontId="57" fillId="0" borderId="0" xfId="0" applyNumberFormat="1" applyFont="1"/>
    <xf numFmtId="3" fontId="28" fillId="0" borderId="0" xfId="0" applyNumberFormat="1" applyFont="1"/>
    <xf numFmtId="170" fontId="57" fillId="0" borderId="0" xfId="0" applyNumberFormat="1" applyFont="1"/>
    <xf numFmtId="171" fontId="28" fillId="0" borderId="0" xfId="15" applyNumberFormat="1" applyFont="1"/>
    <xf numFmtId="172" fontId="29" fillId="0" borderId="0" xfId="0" applyNumberFormat="1" applyFont="1" applyAlignment="1">
      <alignment horizontal="right" vertical="center"/>
    </xf>
    <xf numFmtId="172" fontId="29" fillId="0" borderId="0" xfId="0" applyNumberFormat="1" applyFont="1" applyAlignment="1">
      <alignment horizontal="right"/>
    </xf>
    <xf numFmtId="2" fontId="0" fillId="0" borderId="0" xfId="0" applyNumberFormat="1"/>
    <xf numFmtId="167" fontId="26" fillId="0" borderId="0" xfId="0" applyNumberFormat="1" applyFont="1" applyAlignment="1">
      <alignment horizontal="center"/>
    </xf>
    <xf numFmtId="0" fontId="0" fillId="0" borderId="0" xfId="0" applyAlignment="1">
      <alignment horizontal="right"/>
    </xf>
    <xf numFmtId="170" fontId="59" fillId="0" borderId="0" xfId="0" applyNumberFormat="1" applyFont="1" applyAlignment="1">
      <alignment horizontal="right" vertical="center"/>
    </xf>
    <xf numFmtId="3" fontId="59" fillId="0" borderId="0" xfId="0" applyNumberFormat="1" applyFont="1" applyAlignment="1">
      <alignment horizontal="left" vertical="center"/>
    </xf>
    <xf numFmtId="3" fontId="0" fillId="0" borderId="0" xfId="0" applyNumberFormat="1" applyAlignment="1">
      <alignment horizontal="right"/>
    </xf>
    <xf numFmtId="3" fontId="0" fillId="0" borderId="0" xfId="0" applyNumberFormat="1" applyAlignment="1">
      <alignment horizontal="right" vertical="center"/>
    </xf>
    <xf numFmtId="0" fontId="29" fillId="0" borderId="0" xfId="0" applyFont="1" applyAlignment="1">
      <alignment vertical="top" wrapText="1"/>
    </xf>
    <xf numFmtId="165" fontId="28" fillId="0" borderId="0" xfId="0" applyNumberFormat="1" applyFont="1" applyAlignment="1">
      <alignment horizontal="center" vertical="center"/>
    </xf>
    <xf numFmtId="4" fontId="29" fillId="0" borderId="0" xfId="1" applyNumberFormat="1" applyFont="1" applyFill="1" applyBorder="1" applyAlignment="1"/>
    <xf numFmtId="170" fontId="33" fillId="0" borderId="0" xfId="15" applyNumberFormat="1" applyFont="1" applyFill="1" applyBorder="1"/>
    <xf numFmtId="0" fontId="29" fillId="6" borderId="0" xfId="0" applyFont="1" applyFill="1"/>
    <xf numFmtId="0" fontId="27" fillId="6" borderId="0" xfId="0" applyFont="1" applyFill="1" applyAlignment="1">
      <alignment horizontal="center"/>
    </xf>
    <xf numFmtId="169" fontId="29" fillId="0" borderId="0" xfId="5" applyFont="1"/>
    <xf numFmtId="170" fontId="26" fillId="6" borderId="0" xfId="15" applyNumberFormat="1" applyFont="1" applyFill="1" applyBorder="1"/>
    <xf numFmtId="170" fontId="29" fillId="6" borderId="0" xfId="15" applyNumberFormat="1" applyFont="1" applyFill="1" applyBorder="1"/>
    <xf numFmtId="172" fontId="28" fillId="0" borderId="0" xfId="0" applyNumberFormat="1" applyFont="1"/>
    <xf numFmtId="170" fontId="49" fillId="0" borderId="0" xfId="15" applyNumberFormat="1" applyFont="1"/>
    <xf numFmtId="167" fontId="60" fillId="0" borderId="0" xfId="0" applyNumberFormat="1" applyFont="1"/>
    <xf numFmtId="1" fontId="26" fillId="0" borderId="0" xfId="0" applyNumberFormat="1" applyFont="1"/>
    <xf numFmtId="0" fontId="26" fillId="0" borderId="0" xfId="7" applyFont="1"/>
    <xf numFmtId="167" fontId="0" fillId="0" borderId="0" xfId="0" applyNumberFormat="1"/>
    <xf numFmtId="0" fontId="69" fillId="0" borderId="0" xfId="0" applyFont="1" applyAlignment="1">
      <alignment horizontal="right" vertical="center" wrapText="1"/>
    </xf>
    <xf numFmtId="0" fontId="69" fillId="0" borderId="0" xfId="0" applyFont="1" applyAlignment="1">
      <alignment vertical="center" wrapText="1"/>
    </xf>
    <xf numFmtId="170" fontId="69" fillId="0" borderId="0" xfId="0" applyNumberFormat="1" applyFont="1" applyAlignment="1">
      <alignment horizontal="right" vertical="center" wrapText="1"/>
    </xf>
    <xf numFmtId="0" fontId="68" fillId="0" borderId="0" xfId="0" applyFont="1" applyAlignment="1">
      <alignment horizontal="center" vertical="center" wrapText="1"/>
    </xf>
    <xf numFmtId="0" fontId="68" fillId="0" borderId="0" xfId="0" applyFont="1" applyAlignment="1">
      <alignment horizontal="right" vertical="center" wrapText="1"/>
    </xf>
    <xf numFmtId="0" fontId="69" fillId="0" borderId="0" xfId="0" applyFont="1" applyAlignment="1">
      <alignment horizontal="center" vertical="center" wrapText="1"/>
    </xf>
    <xf numFmtId="0" fontId="68" fillId="0" borderId="0" xfId="0" applyFont="1"/>
    <xf numFmtId="170" fontId="68" fillId="0" borderId="0" xfId="0" applyNumberFormat="1" applyFont="1"/>
    <xf numFmtId="167" fontId="68" fillId="0" borderId="0" xfId="0" applyNumberFormat="1" applyFont="1"/>
    <xf numFmtId="0" fontId="61" fillId="0" borderId="0" xfId="0" applyFont="1" applyAlignment="1">
      <alignment vertical="center" wrapText="1"/>
    </xf>
    <xf numFmtId="0" fontId="41" fillId="0" borderId="0" xfId="0" applyFont="1" applyAlignment="1">
      <alignment horizontal="right" vertical="center" wrapText="1"/>
    </xf>
    <xf numFmtId="0" fontId="63" fillId="0" borderId="0" xfId="0" applyFont="1" applyAlignment="1">
      <alignment vertical="center" wrapText="1"/>
    </xf>
    <xf numFmtId="170" fontId="63" fillId="0" borderId="0" xfId="0" applyNumberFormat="1" applyFont="1" applyAlignment="1">
      <alignment horizontal="right" vertical="center" wrapText="1"/>
    </xf>
    <xf numFmtId="0" fontId="64" fillId="0" borderId="0" xfId="0" applyFont="1" applyAlignment="1">
      <alignment horizontal="left" vertical="center" wrapText="1" indent="4"/>
    </xf>
    <xf numFmtId="170" fontId="28" fillId="0" borderId="0" xfId="0" applyNumberFormat="1" applyFont="1" applyAlignment="1">
      <alignment horizontal="right" vertical="center" wrapText="1"/>
    </xf>
    <xf numFmtId="0" fontId="63" fillId="0" borderId="0" xfId="0" applyFont="1" applyAlignment="1">
      <alignment horizontal="left" vertical="center" wrapText="1" indent="2"/>
    </xf>
    <xf numFmtId="0" fontId="28" fillId="0" borderId="0" xfId="0" applyFont="1" applyAlignment="1">
      <alignment horizontal="right" vertical="center" wrapText="1"/>
    </xf>
    <xf numFmtId="167" fontId="41" fillId="0" borderId="0" xfId="0" applyNumberFormat="1" applyFont="1" applyAlignment="1">
      <alignment horizontal="right" vertical="center" wrapText="1"/>
    </xf>
    <xf numFmtId="167" fontId="28" fillId="0" borderId="0" xfId="0" applyNumberFormat="1" applyFont="1" applyAlignment="1">
      <alignment horizontal="right" vertical="center" wrapText="1"/>
    </xf>
    <xf numFmtId="0" fontId="42" fillId="0" borderId="0" xfId="0" applyFont="1" applyAlignment="1">
      <alignment horizontal="right" vertical="center" wrapText="1"/>
    </xf>
    <xf numFmtId="0" fontId="65" fillId="0" borderId="0" xfId="0" applyFont="1" applyAlignment="1">
      <alignment horizontal="right" vertical="center" wrapText="1"/>
    </xf>
    <xf numFmtId="167" fontId="65" fillId="0" borderId="0" xfId="0" applyNumberFormat="1" applyFont="1" applyAlignment="1">
      <alignment horizontal="right" vertical="center" wrapText="1"/>
    </xf>
    <xf numFmtId="167" fontId="67" fillId="0" borderId="0" xfId="0" applyNumberFormat="1" applyFont="1" applyAlignment="1">
      <alignment horizontal="right" vertical="center" wrapText="1"/>
    </xf>
    <xf numFmtId="170" fontId="41" fillId="0" borderId="0" xfId="0" applyNumberFormat="1" applyFont="1" applyAlignment="1">
      <alignment horizontal="right" vertical="center" wrapText="1"/>
    </xf>
    <xf numFmtId="167" fontId="66" fillId="0" borderId="0" xfId="0" applyNumberFormat="1" applyFont="1" applyAlignment="1">
      <alignment horizontal="right" vertical="center" wrapText="1"/>
    </xf>
    <xf numFmtId="170" fontId="66" fillId="0" borderId="0" xfId="0" applyNumberFormat="1" applyFont="1" applyAlignment="1">
      <alignment horizontal="right" vertical="center" wrapText="1"/>
    </xf>
    <xf numFmtId="167" fontId="64" fillId="0" borderId="0" xfId="0" applyNumberFormat="1" applyFont="1" applyAlignment="1">
      <alignment horizontal="right" vertical="center" wrapText="1"/>
    </xf>
    <xf numFmtId="1" fontId="68" fillId="0" borderId="0" xfId="0" applyNumberFormat="1" applyFont="1" applyAlignment="1">
      <alignment horizontal="right" vertical="center" wrapText="1"/>
    </xf>
    <xf numFmtId="0" fontId="62" fillId="0" borderId="0" xfId="0" applyFont="1" applyAlignment="1">
      <alignment horizontal="right" vertical="center" wrapText="1"/>
    </xf>
    <xf numFmtId="0" fontId="71" fillId="0" borderId="0" xfId="0" applyFont="1"/>
    <xf numFmtId="0" fontId="53" fillId="4" borderId="8" xfId="0" applyFont="1" applyFill="1" applyBorder="1" applyAlignment="1">
      <alignment horizontal="center" vertical="center" wrapText="1"/>
    </xf>
    <xf numFmtId="0" fontId="58" fillId="0" borderId="0" xfId="0" applyFont="1"/>
    <xf numFmtId="166" fontId="52" fillId="0" borderId="0" xfId="0" applyNumberFormat="1" applyFont="1"/>
    <xf numFmtId="3" fontId="39" fillId="0" borderId="0" xfId="0" applyNumberFormat="1" applyFont="1"/>
    <xf numFmtId="1" fontId="52" fillId="0" borderId="0" xfId="0" applyNumberFormat="1" applyFont="1"/>
    <xf numFmtId="1" fontId="27" fillId="0" borderId="0" xfId="0" applyNumberFormat="1" applyFont="1"/>
    <xf numFmtId="167" fontId="73" fillId="5" borderId="9" xfId="0" applyNumberFormat="1" applyFont="1" applyFill="1" applyBorder="1" applyAlignment="1">
      <alignment horizontal="right" vertical="center"/>
    </xf>
    <xf numFmtId="167" fontId="74" fillId="0" borderId="0" xfId="0" applyNumberFormat="1" applyFont="1" applyAlignment="1">
      <alignment horizontal="right"/>
    </xf>
    <xf numFmtId="167" fontId="27" fillId="0" borderId="0" xfId="7" applyNumberFormat="1" applyFont="1" applyAlignment="1">
      <alignment vertical="center"/>
    </xf>
    <xf numFmtId="0" fontId="26" fillId="0" borderId="0" xfId="7" applyFont="1" applyAlignment="1">
      <alignment vertical="center"/>
    </xf>
    <xf numFmtId="0" fontId="75" fillId="5" borderId="10" xfId="0" applyFont="1" applyFill="1" applyBorder="1" applyAlignment="1">
      <alignment horizontal="center" vertical="top" wrapText="1"/>
    </xf>
    <xf numFmtId="9" fontId="29" fillId="0" borderId="0" xfId="15" applyFont="1"/>
    <xf numFmtId="3" fontId="29" fillId="0" borderId="0" xfId="0" applyNumberFormat="1" applyFont="1" applyAlignment="1">
      <alignment horizontal="right" vertical="center"/>
    </xf>
    <xf numFmtId="0" fontId="77" fillId="0" borderId="0" xfId="0" applyFont="1"/>
    <xf numFmtId="167" fontId="72" fillId="0" borderId="0" xfId="0" applyNumberFormat="1" applyFont="1"/>
    <xf numFmtId="3" fontId="77" fillId="0" borderId="0" xfId="0" applyNumberFormat="1" applyFont="1" applyAlignment="1">
      <alignment horizontal="right"/>
    </xf>
    <xf numFmtId="170" fontId="77" fillId="0" borderId="0" xfId="0" applyNumberFormat="1" applyFont="1" applyAlignment="1">
      <alignment horizontal="right"/>
    </xf>
    <xf numFmtId="167" fontId="49" fillId="0" borderId="0" xfId="0" applyNumberFormat="1" applyFont="1"/>
    <xf numFmtId="9" fontId="28" fillId="0" borderId="0" xfId="15" applyFont="1"/>
    <xf numFmtId="2" fontId="28" fillId="0" borderId="0" xfId="0" applyNumberFormat="1" applyFont="1"/>
    <xf numFmtId="173" fontId="28" fillId="0" borderId="0" xfId="0" applyNumberFormat="1" applyFont="1"/>
    <xf numFmtId="174" fontId="29" fillId="0" borderId="0" xfId="1" applyNumberFormat="1" applyFont="1" applyFill="1" applyBorder="1" applyAlignment="1"/>
    <xf numFmtId="0" fontId="23" fillId="0" borderId="0" xfId="0" applyFont="1" applyAlignment="1">
      <alignment horizontal="left" vertical="center"/>
    </xf>
    <xf numFmtId="173" fontId="68" fillId="0" borderId="0" xfId="0" applyNumberFormat="1" applyFont="1" applyAlignment="1">
      <alignment horizontal="right" vertical="center" wrapText="1"/>
    </xf>
    <xf numFmtId="0" fontId="78" fillId="0" borderId="0" xfId="0" applyFont="1"/>
    <xf numFmtId="1" fontId="69" fillId="0" borderId="0" xfId="0" applyNumberFormat="1" applyFont="1" applyAlignment="1">
      <alignment horizontal="right" vertical="center" wrapText="1"/>
    </xf>
    <xf numFmtId="3" fontId="69" fillId="0" borderId="0" xfId="0" applyNumberFormat="1" applyFont="1" applyAlignment="1">
      <alignment horizontal="right" vertical="center" wrapText="1"/>
    </xf>
    <xf numFmtId="3" fontId="0" fillId="0" borderId="0" xfId="0" applyNumberFormat="1"/>
    <xf numFmtId="3" fontId="68" fillId="0" borderId="0" xfId="0" applyNumberFormat="1" applyFont="1" applyAlignment="1">
      <alignment horizontal="right" vertical="center" wrapText="1"/>
    </xf>
    <xf numFmtId="167" fontId="29" fillId="0" borderId="0" xfId="0" applyNumberFormat="1" applyFont="1" applyAlignment="1">
      <alignment horizontal="center"/>
    </xf>
    <xf numFmtId="1" fontId="28" fillId="0" borderId="0" xfId="0" applyNumberFormat="1" applyFont="1"/>
    <xf numFmtId="0" fontId="56" fillId="0" borderId="0" xfId="0" applyFont="1" applyAlignment="1">
      <alignment horizontal="right"/>
    </xf>
    <xf numFmtId="3" fontId="49" fillId="0" borderId="0" xfId="0" applyNumberFormat="1" applyFont="1"/>
    <xf numFmtId="3" fontId="49" fillId="0" borderId="0" xfId="0" applyNumberFormat="1" applyFont="1" applyAlignment="1">
      <alignment horizontal="right" vertical="center"/>
    </xf>
    <xf numFmtId="170" fontId="49" fillId="0" borderId="0" xfId="15" applyNumberFormat="1" applyFont="1" applyFill="1"/>
    <xf numFmtId="170" fontId="72" fillId="0" borderId="0" xfId="0" applyNumberFormat="1" applyFont="1"/>
    <xf numFmtId="170" fontId="28" fillId="0" borderId="0" xfId="0" applyNumberFormat="1" applyFont="1" applyAlignment="1">
      <alignment vertical="center"/>
    </xf>
    <xf numFmtId="1" fontId="28" fillId="0" borderId="0" xfId="0" applyNumberFormat="1" applyFont="1" applyAlignment="1">
      <alignment vertical="center"/>
    </xf>
    <xf numFmtId="1" fontId="29" fillId="0" borderId="0" xfId="0" applyNumberFormat="1" applyFont="1" applyAlignment="1">
      <alignment vertical="center"/>
    </xf>
    <xf numFmtId="0" fontId="0" fillId="0" borderId="0" xfId="0" applyAlignment="1">
      <alignment vertical="center" wrapText="1"/>
    </xf>
    <xf numFmtId="0" fontId="41" fillId="0" borderId="0" xfId="0" applyFont="1" applyAlignment="1">
      <alignment horizontal="right" vertical="center"/>
    </xf>
    <xf numFmtId="0" fontId="30" fillId="0" borderId="0" xfId="0" applyFont="1" applyAlignment="1">
      <alignment vertical="center"/>
    </xf>
    <xf numFmtId="0" fontId="41" fillId="0" borderId="0" xfId="0" applyFont="1" applyAlignment="1">
      <alignment vertical="center"/>
    </xf>
    <xf numFmtId="3" fontId="79" fillId="0" borderId="0" xfId="0" applyNumberFormat="1" applyFont="1" applyAlignment="1">
      <alignment horizontal="right" vertical="center"/>
    </xf>
    <xf numFmtId="3" fontId="80" fillId="0" borderId="0" xfId="0" applyNumberFormat="1" applyFont="1" applyAlignment="1">
      <alignment horizontal="right" vertical="center"/>
    </xf>
    <xf numFmtId="3" fontId="81" fillId="0" borderId="0" xfId="0" applyNumberFormat="1" applyFont="1" applyAlignment="1">
      <alignment horizontal="right" vertical="center"/>
    </xf>
    <xf numFmtId="0" fontId="26" fillId="0" borderId="5" xfId="0" applyFont="1" applyBorder="1" applyAlignment="1">
      <alignment horizontal="center"/>
    </xf>
    <xf numFmtId="170" fontId="26" fillId="0" borderId="5" xfId="0" applyNumberFormat="1" applyFont="1" applyBorder="1" applyAlignment="1">
      <alignment horizontal="right" vertical="center"/>
    </xf>
    <xf numFmtId="0" fontId="29" fillId="0" borderId="4" xfId="0" applyFont="1" applyBorder="1" applyAlignment="1">
      <alignment horizontal="right" vertical="center"/>
    </xf>
    <xf numFmtId="0" fontId="49" fillId="0" borderId="4" xfId="0" applyFont="1" applyBorder="1"/>
    <xf numFmtId="167" fontId="82" fillId="0" borderId="0" xfId="0" applyNumberFormat="1" applyFont="1"/>
    <xf numFmtId="0" fontId="39" fillId="0" borderId="0" xfId="0" applyFont="1" applyAlignment="1">
      <alignment horizontal="left" indent="2"/>
    </xf>
    <xf numFmtId="0" fontId="42" fillId="0" borderId="0" xfId="0" applyFont="1" applyAlignment="1">
      <alignment horizontal="left" indent="2"/>
    </xf>
    <xf numFmtId="0" fontId="40" fillId="7" borderId="0" xfId="0" applyFont="1" applyFill="1" applyAlignment="1">
      <alignment horizontal="center"/>
    </xf>
    <xf numFmtId="167" fontId="40" fillId="7" borderId="0" xfId="0" applyNumberFormat="1" applyFont="1" applyFill="1" applyAlignment="1">
      <alignment horizontal="right" vertical="center"/>
    </xf>
    <xf numFmtId="0" fontId="29" fillId="7" borderId="5" xfId="0" applyFont="1" applyFill="1" applyBorder="1"/>
    <xf numFmtId="167" fontId="29" fillId="7" borderId="0" xfId="0" applyNumberFormat="1" applyFont="1" applyFill="1"/>
    <xf numFmtId="0" fontId="29" fillId="7" borderId="0" xfId="0" applyFont="1" applyFill="1"/>
    <xf numFmtId="167" fontId="0" fillId="7" borderId="0" xfId="0" applyNumberFormat="1" applyFill="1"/>
    <xf numFmtId="0" fontId="26" fillId="7" borderId="0" xfId="0" applyFont="1" applyFill="1"/>
    <xf numFmtId="167" fontId="69" fillId="7" borderId="0" xfId="0" applyNumberFormat="1" applyFont="1" applyFill="1" applyAlignment="1">
      <alignment horizontal="right" vertical="center" wrapText="1"/>
    </xf>
    <xf numFmtId="1" fontId="26" fillId="7" borderId="0" xfId="0" applyNumberFormat="1" applyFont="1" applyFill="1"/>
    <xf numFmtId="3" fontId="26" fillId="7" borderId="0" xfId="0" applyNumberFormat="1" applyFont="1" applyFill="1"/>
    <xf numFmtId="170" fontId="29" fillId="7" borderId="0" xfId="0" applyNumberFormat="1" applyFont="1" applyFill="1"/>
    <xf numFmtId="170" fontId="26" fillId="7" borderId="0" xfId="0" applyNumberFormat="1" applyFont="1" applyFill="1"/>
    <xf numFmtId="0" fontId="24" fillId="0" borderId="0" xfId="0" applyFont="1"/>
    <xf numFmtId="0" fontId="13" fillId="0" borderId="0" xfId="6" applyFont="1" applyAlignment="1" applyProtection="1">
      <alignment horizontal="left"/>
    </xf>
    <xf numFmtId="0" fontId="43" fillId="0" borderId="0" xfId="6" applyFont="1" applyFill="1" applyAlignment="1" applyProtection="1">
      <alignment horizontal="left" vertical="center" wrapText="1"/>
    </xf>
    <xf numFmtId="0" fontId="43" fillId="0" borderId="0" xfId="0" applyFont="1" applyAlignment="1">
      <alignment horizontal="left" vertical="center" wrapText="1"/>
    </xf>
    <xf numFmtId="0" fontId="29" fillId="0" borderId="0" xfId="0" applyFont="1" applyAlignment="1">
      <alignment horizontal="left" vertical="center" wrapText="1"/>
    </xf>
    <xf numFmtId="0" fontId="68" fillId="0" borderId="0" xfId="0" applyFont="1" applyAlignment="1">
      <alignment horizontal="right" vertical="center" wrapText="1"/>
    </xf>
    <xf numFmtId="0" fontId="26" fillId="0" borderId="4" xfId="0" applyFont="1" applyBorder="1" applyAlignment="1">
      <alignment horizontal="center"/>
    </xf>
    <xf numFmtId="0" fontId="26" fillId="0" borderId="1" xfId="7" applyFont="1" applyBorder="1" applyAlignment="1">
      <alignment horizontal="center"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62" fillId="0" borderId="0" xfId="0" applyFont="1" applyAlignment="1">
      <alignment horizontal="right" vertical="center" wrapText="1"/>
    </xf>
    <xf numFmtId="0" fontId="26" fillId="0" borderId="0" xfId="7" applyFont="1" applyAlignment="1">
      <alignment horizontal="center"/>
    </xf>
    <xf numFmtId="0" fontId="26" fillId="0" borderId="1" xfId="7" applyFont="1" applyBorder="1" applyAlignment="1">
      <alignment horizontal="center"/>
    </xf>
    <xf numFmtId="167" fontId="27" fillId="0" borderId="4" xfId="7" applyNumberFormat="1" applyFont="1" applyBorder="1" applyAlignment="1">
      <alignment horizontal="right" vertical="center"/>
    </xf>
    <xf numFmtId="167" fontId="26" fillId="0" borderId="1" xfId="7" applyNumberFormat="1" applyFont="1" applyBorder="1" applyAlignment="1">
      <alignment horizontal="center"/>
    </xf>
    <xf numFmtId="0" fontId="26" fillId="0" borderId="1" xfId="0" applyFont="1" applyBorder="1" applyAlignment="1">
      <alignment horizontal="center"/>
    </xf>
  </cellXfs>
  <cellStyles count="16">
    <cellStyle name="Comma 5" xfId="8" xr:uid="{00000000-0005-0000-0000-000000000000}"/>
    <cellStyle name="Lien hypertexte" xfId="6" builtinId="8"/>
    <cellStyle name="Milliers" xfId="1" builtinId="3"/>
    <cellStyle name="Normal" xfId="0" builtinId="0"/>
    <cellStyle name="Normal 13 2" xfId="5" xr:uid="{00000000-0005-0000-0000-000004000000}"/>
    <cellStyle name="Normal 15" xfId="10" xr:uid="{00000000-0005-0000-0000-000005000000}"/>
    <cellStyle name="Normal 15 2" xfId="13" xr:uid="{00000000-0005-0000-0000-000006000000}"/>
    <cellStyle name="Normal 18" xfId="7" xr:uid="{00000000-0005-0000-0000-000007000000}"/>
    <cellStyle name="Normal 2 2 3" xfId="11" xr:uid="{00000000-0005-0000-0000-000008000000}"/>
    <cellStyle name="Normal 2 3" xfId="4" xr:uid="{00000000-0005-0000-0000-000009000000}"/>
    <cellStyle name="Normal 2 4" xfId="2" xr:uid="{00000000-0005-0000-0000-00000A000000}"/>
    <cellStyle name="Normal 2 4 2" xfId="3" xr:uid="{00000000-0005-0000-0000-00000B000000}"/>
    <cellStyle name="Normal 6 2" xfId="14" xr:uid="{00000000-0005-0000-0000-00000C000000}"/>
    <cellStyle name="Normal 8" xfId="12" xr:uid="{00000000-0005-0000-0000-00000D000000}"/>
    <cellStyle name="Percent 3" xfId="9" xr:uid="{00000000-0005-0000-0000-00000E000000}"/>
    <cellStyle name="Pourcentage" xfId="15" builtinId="5"/>
  </cellStyles>
  <dxfs count="0"/>
  <tableStyles count="0" defaultTableStyle="TableStyleMedium2" defaultPivotStyle="PivotStyleLight16"/>
  <colors>
    <mruColors>
      <color rgb="FFCCFFCC"/>
      <color rgb="FF009900"/>
      <color rgb="FF99CCFF"/>
      <color rgb="FF99CC00"/>
      <color rgb="FF000099"/>
      <color rgb="FF00CCFF"/>
      <color rgb="FF0066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3600450</xdr:colOff>
      <xdr:row>35</xdr:row>
      <xdr:rowOff>76200</xdr:rowOff>
    </xdr:from>
    <xdr:to>
      <xdr:col>3</xdr:col>
      <xdr:colOff>304800</xdr:colOff>
      <xdr:row>35</xdr:row>
      <xdr:rowOff>295275</xdr:rowOff>
    </xdr:to>
    <xdr:sp macro="" textlink="">
      <xdr:nvSpPr>
        <xdr:cNvPr id="2" name="AutoShape 1">
          <a:extLst>
            <a:ext uri="{FF2B5EF4-FFF2-40B4-BE49-F238E27FC236}">
              <a16:creationId xmlns:a16="http://schemas.microsoft.com/office/drawing/2014/main" id="{CBA203E7-2B79-4642-81DE-9CEF60596F62}"/>
            </a:ext>
          </a:extLst>
        </xdr:cNvPr>
        <xdr:cNvSpPr>
          <a:spLocks noChangeAspect="1" noChangeArrowheads="1"/>
        </xdr:cNvSpPr>
      </xdr:nvSpPr>
      <xdr:spPr bwMode="auto">
        <a:xfrm>
          <a:off x="4495800" y="6400800"/>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1</xdr:rowOff>
    </xdr:from>
    <xdr:to>
      <xdr:col>1</xdr:col>
      <xdr:colOff>619125</xdr:colOff>
      <xdr:row>1</xdr:row>
      <xdr:rowOff>9525</xdr:rowOff>
    </xdr:to>
    <xdr:pic>
      <xdr:nvPicPr>
        <xdr:cNvPr id="3" name="Image 2" descr="Logo-Statistiques-Tunisie-_.jpg">
          <a:extLst>
            <a:ext uri="{FF2B5EF4-FFF2-40B4-BE49-F238E27FC236}">
              <a16:creationId xmlns:a16="http://schemas.microsoft.com/office/drawing/2014/main" id="{C94F54E9-3CFE-4438-BFFC-593CB4608A22}"/>
            </a:ext>
          </a:extLst>
        </xdr:cNvPr>
        <xdr:cNvPicPr/>
      </xdr:nvPicPr>
      <xdr:blipFill>
        <a:blip xmlns:r="http://schemas.openxmlformats.org/officeDocument/2006/relationships" r:embed="rId1" cstate="print"/>
        <a:stretch>
          <a:fillRect/>
        </a:stretch>
      </xdr:blipFill>
      <xdr:spPr>
        <a:xfrm>
          <a:off x="0" y="1"/>
          <a:ext cx="1066800" cy="771524"/>
        </a:xfrm>
        <a:prstGeom prst="rect">
          <a:avLst/>
        </a:prstGeom>
      </xdr:spPr>
    </xdr:pic>
    <xdr:clientData/>
  </xdr:twoCellAnchor>
  <xdr:twoCellAnchor editAs="oneCell">
    <xdr:from>
      <xdr:col>0</xdr:col>
      <xdr:colOff>0</xdr:colOff>
      <xdr:row>0</xdr:row>
      <xdr:rowOff>0</xdr:rowOff>
    </xdr:from>
    <xdr:to>
      <xdr:col>1</xdr:col>
      <xdr:colOff>596900</xdr:colOff>
      <xdr:row>1</xdr:row>
      <xdr:rowOff>57149</xdr:rowOff>
    </xdr:to>
    <xdr:pic>
      <xdr:nvPicPr>
        <xdr:cNvPr id="4" name="Image 3" descr="Logo-Statistiques-Tunisie-_.jpg">
          <a:extLst>
            <a:ext uri="{FF2B5EF4-FFF2-40B4-BE49-F238E27FC236}">
              <a16:creationId xmlns:a16="http://schemas.microsoft.com/office/drawing/2014/main" id="{9D58DBDE-FF18-4EE0-ADE0-957894C5E772}"/>
            </a:ext>
          </a:extLst>
        </xdr:cNvPr>
        <xdr:cNvPicPr/>
      </xdr:nvPicPr>
      <xdr:blipFill>
        <a:blip xmlns:r="http://schemas.openxmlformats.org/officeDocument/2006/relationships" r:embed="rId1" cstate="print"/>
        <a:stretch>
          <a:fillRect/>
        </a:stretch>
      </xdr:blipFill>
      <xdr:spPr>
        <a:xfrm>
          <a:off x="0" y="0"/>
          <a:ext cx="1066800" cy="819149"/>
        </a:xfrm>
        <a:prstGeom prst="rect">
          <a:avLst/>
        </a:prstGeom>
      </xdr:spPr>
    </xdr:pic>
    <xdr:clientData/>
  </xdr:twoCellAnchor>
  <xdr:twoCellAnchor editAs="oneCell">
    <xdr:from>
      <xdr:col>0</xdr:col>
      <xdr:colOff>0</xdr:colOff>
      <xdr:row>0</xdr:row>
      <xdr:rowOff>0</xdr:rowOff>
    </xdr:from>
    <xdr:to>
      <xdr:col>1</xdr:col>
      <xdr:colOff>596900</xdr:colOff>
      <xdr:row>1</xdr:row>
      <xdr:rowOff>57149</xdr:rowOff>
    </xdr:to>
    <xdr:pic>
      <xdr:nvPicPr>
        <xdr:cNvPr id="5" name="Image 4" descr="Logo-Statistiques-Tunisie-_.jpg">
          <a:extLst>
            <a:ext uri="{FF2B5EF4-FFF2-40B4-BE49-F238E27FC236}">
              <a16:creationId xmlns:a16="http://schemas.microsoft.com/office/drawing/2014/main" id="{9F1B8890-0BE3-48DB-BEB5-E99DC5AAB511}"/>
            </a:ext>
          </a:extLst>
        </xdr:cNvPr>
        <xdr:cNvPicPr/>
      </xdr:nvPicPr>
      <xdr:blipFill>
        <a:blip xmlns:r="http://schemas.openxmlformats.org/officeDocument/2006/relationships" r:embed="rId1" cstate="print"/>
        <a:stretch>
          <a:fillRect/>
        </a:stretch>
      </xdr:blipFill>
      <xdr:spPr>
        <a:xfrm>
          <a:off x="0" y="0"/>
          <a:ext cx="1066800" cy="8191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1066800</xdr:colOff>
      <xdr:row>1</xdr:row>
      <xdr:rowOff>57149</xdr:rowOff>
    </xdr:to>
    <xdr:pic>
      <xdr:nvPicPr>
        <xdr:cNvPr id="4" name="Image 3" descr="Logo-Statistiques-Tunisie-_.jpg">
          <a:extLst>
            <a:ext uri="{FF2B5EF4-FFF2-40B4-BE49-F238E27FC236}">
              <a16:creationId xmlns:a16="http://schemas.microsoft.com/office/drawing/2014/main" id="{3E7D0443-74F4-4554-B92E-B1E8D345A888}"/>
            </a:ext>
          </a:extLst>
        </xdr:cNvPr>
        <xdr:cNvPicPr/>
      </xdr:nvPicPr>
      <xdr:blipFill>
        <a:blip xmlns:r="http://schemas.openxmlformats.org/officeDocument/2006/relationships" r:embed="rId1" cstate="print"/>
        <a:stretch>
          <a:fillRect/>
        </a:stretch>
      </xdr:blipFill>
      <xdr:spPr>
        <a:xfrm>
          <a:off x="0" y="0"/>
          <a:ext cx="1066800" cy="8191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19051</xdr:rowOff>
    </xdr:from>
    <xdr:to>
      <xdr:col>0</xdr:col>
      <xdr:colOff>1076325</xdr:colOff>
      <xdr:row>1</xdr:row>
      <xdr:rowOff>0</xdr:rowOff>
    </xdr:to>
    <xdr:pic>
      <xdr:nvPicPr>
        <xdr:cNvPr id="3" name="Image 2" descr="Logo-Statistiques-Tunisie-_.jpg">
          <a:extLst>
            <a:ext uri="{FF2B5EF4-FFF2-40B4-BE49-F238E27FC236}">
              <a16:creationId xmlns:a16="http://schemas.microsoft.com/office/drawing/2014/main" id="{B12608C2-8AB8-4007-8122-ADDD987EC7CF}"/>
            </a:ext>
          </a:extLst>
        </xdr:cNvPr>
        <xdr:cNvPicPr/>
      </xdr:nvPicPr>
      <xdr:blipFill>
        <a:blip xmlns:r="http://schemas.openxmlformats.org/officeDocument/2006/relationships" r:embed="rId1" cstate="print"/>
        <a:stretch>
          <a:fillRect/>
        </a:stretch>
      </xdr:blipFill>
      <xdr:spPr>
        <a:xfrm>
          <a:off x="9525" y="19051"/>
          <a:ext cx="1066800" cy="742949"/>
        </a:xfrm>
        <a:prstGeom prst="rect">
          <a:avLst/>
        </a:prstGeom>
      </xdr:spPr>
    </xdr:pic>
    <xdr:clientData/>
  </xdr:twoCellAnchor>
  <xdr:twoCellAnchor editAs="oneCell">
    <xdr:from>
      <xdr:col>0</xdr:col>
      <xdr:colOff>0</xdr:colOff>
      <xdr:row>0</xdr:row>
      <xdr:rowOff>0</xdr:rowOff>
    </xdr:from>
    <xdr:to>
      <xdr:col>0</xdr:col>
      <xdr:colOff>1066800</xdr:colOff>
      <xdr:row>1</xdr:row>
      <xdr:rowOff>57149</xdr:rowOff>
    </xdr:to>
    <xdr:pic>
      <xdr:nvPicPr>
        <xdr:cNvPr id="2" name="Image 1" descr="Logo-Statistiques-Tunisie-_.jpg">
          <a:extLst>
            <a:ext uri="{FF2B5EF4-FFF2-40B4-BE49-F238E27FC236}">
              <a16:creationId xmlns:a16="http://schemas.microsoft.com/office/drawing/2014/main" id="{01845A12-A41A-405E-8C6E-C7AAE09BD42B}"/>
            </a:ext>
          </a:extLst>
        </xdr:cNvPr>
        <xdr:cNvPicPr/>
      </xdr:nvPicPr>
      <xdr:blipFill>
        <a:blip xmlns:r="http://schemas.openxmlformats.org/officeDocument/2006/relationships" r:embed="rId1" cstate="print"/>
        <a:stretch>
          <a:fillRect/>
        </a:stretch>
      </xdr:blipFill>
      <xdr:spPr>
        <a:xfrm>
          <a:off x="0" y="0"/>
          <a:ext cx="1066800" cy="8191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1066800</xdr:colOff>
      <xdr:row>1</xdr:row>
      <xdr:rowOff>76200</xdr:rowOff>
    </xdr:to>
    <xdr:pic>
      <xdr:nvPicPr>
        <xdr:cNvPr id="4" name="Image 3" descr="Logo-Statistiques-Tunisie-_.jpg">
          <a:extLst>
            <a:ext uri="{FF2B5EF4-FFF2-40B4-BE49-F238E27FC236}">
              <a16:creationId xmlns:a16="http://schemas.microsoft.com/office/drawing/2014/main" id="{8D2F705B-CB83-45E8-8C47-1452F12A6A9B}"/>
            </a:ext>
          </a:extLst>
        </xdr:cNvPr>
        <xdr:cNvPicPr/>
      </xdr:nvPicPr>
      <xdr:blipFill>
        <a:blip xmlns:r="http://schemas.openxmlformats.org/officeDocument/2006/relationships" r:embed="rId1" cstate="print"/>
        <a:stretch>
          <a:fillRect/>
        </a:stretch>
      </xdr:blipFill>
      <xdr:spPr>
        <a:xfrm>
          <a:off x="0" y="1"/>
          <a:ext cx="1066800" cy="838199"/>
        </a:xfrm>
        <a:prstGeom prst="rect">
          <a:avLst/>
        </a:prstGeom>
      </xdr:spPr>
    </xdr:pic>
    <xdr:clientData/>
  </xdr:twoCellAnchor>
  <xdr:twoCellAnchor editAs="oneCell">
    <xdr:from>
      <xdr:col>0</xdr:col>
      <xdr:colOff>0</xdr:colOff>
      <xdr:row>0</xdr:row>
      <xdr:rowOff>1</xdr:rowOff>
    </xdr:from>
    <xdr:to>
      <xdr:col>0</xdr:col>
      <xdr:colOff>1066800</xdr:colOff>
      <xdr:row>1</xdr:row>
      <xdr:rowOff>9525</xdr:rowOff>
    </xdr:to>
    <xdr:pic>
      <xdr:nvPicPr>
        <xdr:cNvPr id="5" name="Image 4" descr="Logo-Statistiques-Tunisie-_.jpg">
          <a:extLst>
            <a:ext uri="{FF2B5EF4-FFF2-40B4-BE49-F238E27FC236}">
              <a16:creationId xmlns:a16="http://schemas.microsoft.com/office/drawing/2014/main" id="{9269D3E8-0DCE-489A-BEF8-C22373E33BBA}"/>
            </a:ext>
          </a:extLst>
        </xdr:cNvPr>
        <xdr:cNvPicPr/>
      </xdr:nvPicPr>
      <xdr:blipFill>
        <a:blip xmlns:r="http://schemas.openxmlformats.org/officeDocument/2006/relationships" r:embed="rId1" cstate="print"/>
        <a:stretch>
          <a:fillRect/>
        </a:stretch>
      </xdr:blipFill>
      <xdr:spPr>
        <a:xfrm>
          <a:off x="0" y="1"/>
          <a:ext cx="1066800" cy="771524"/>
        </a:xfrm>
        <a:prstGeom prst="rect">
          <a:avLst/>
        </a:prstGeom>
      </xdr:spPr>
    </xdr:pic>
    <xdr:clientData/>
  </xdr:twoCellAnchor>
  <xdr:twoCellAnchor editAs="oneCell">
    <xdr:from>
      <xdr:col>0</xdr:col>
      <xdr:colOff>0</xdr:colOff>
      <xdr:row>0</xdr:row>
      <xdr:rowOff>0</xdr:rowOff>
    </xdr:from>
    <xdr:to>
      <xdr:col>0</xdr:col>
      <xdr:colOff>1066800</xdr:colOff>
      <xdr:row>1</xdr:row>
      <xdr:rowOff>57149</xdr:rowOff>
    </xdr:to>
    <xdr:pic>
      <xdr:nvPicPr>
        <xdr:cNvPr id="2" name="Image 1" descr="Logo-Statistiques-Tunisie-_.jpg">
          <a:extLst>
            <a:ext uri="{FF2B5EF4-FFF2-40B4-BE49-F238E27FC236}">
              <a16:creationId xmlns:a16="http://schemas.microsoft.com/office/drawing/2014/main" id="{E80B8047-7B7B-459E-A241-AE50A681BEAA}"/>
            </a:ext>
          </a:extLst>
        </xdr:cNvPr>
        <xdr:cNvPicPr/>
      </xdr:nvPicPr>
      <xdr:blipFill>
        <a:blip xmlns:r="http://schemas.openxmlformats.org/officeDocument/2006/relationships" r:embed="rId1" cstate="print"/>
        <a:stretch>
          <a:fillRect/>
        </a:stretch>
      </xdr:blipFill>
      <xdr:spPr>
        <a:xfrm>
          <a:off x="0" y="0"/>
          <a:ext cx="1066800" cy="8191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1066800</xdr:colOff>
      <xdr:row>1</xdr:row>
      <xdr:rowOff>19050</xdr:rowOff>
    </xdr:to>
    <xdr:pic>
      <xdr:nvPicPr>
        <xdr:cNvPr id="4" name="Image 3" descr="Logo-Statistiques-Tunisie-_.jpg">
          <a:extLst>
            <a:ext uri="{FF2B5EF4-FFF2-40B4-BE49-F238E27FC236}">
              <a16:creationId xmlns:a16="http://schemas.microsoft.com/office/drawing/2014/main" id="{11762528-6849-48D6-AD0C-5455EA40B5B3}"/>
            </a:ext>
          </a:extLst>
        </xdr:cNvPr>
        <xdr:cNvPicPr/>
      </xdr:nvPicPr>
      <xdr:blipFill>
        <a:blip xmlns:r="http://schemas.openxmlformats.org/officeDocument/2006/relationships" r:embed="rId1" cstate="print"/>
        <a:stretch>
          <a:fillRect/>
        </a:stretch>
      </xdr:blipFill>
      <xdr:spPr>
        <a:xfrm>
          <a:off x="0" y="1"/>
          <a:ext cx="1066800" cy="781049"/>
        </a:xfrm>
        <a:prstGeom prst="rect">
          <a:avLst/>
        </a:prstGeom>
      </xdr:spPr>
    </xdr:pic>
    <xdr:clientData/>
  </xdr:twoCellAnchor>
  <xdr:twoCellAnchor editAs="oneCell">
    <xdr:from>
      <xdr:col>0</xdr:col>
      <xdr:colOff>0</xdr:colOff>
      <xdr:row>0</xdr:row>
      <xdr:rowOff>1</xdr:rowOff>
    </xdr:from>
    <xdr:to>
      <xdr:col>0</xdr:col>
      <xdr:colOff>1066800</xdr:colOff>
      <xdr:row>1</xdr:row>
      <xdr:rowOff>9525</xdr:rowOff>
    </xdr:to>
    <xdr:pic>
      <xdr:nvPicPr>
        <xdr:cNvPr id="5" name="Image 4" descr="Logo-Statistiques-Tunisie-_.jpg">
          <a:extLst>
            <a:ext uri="{FF2B5EF4-FFF2-40B4-BE49-F238E27FC236}">
              <a16:creationId xmlns:a16="http://schemas.microsoft.com/office/drawing/2014/main" id="{F488474F-05CB-4778-8646-2843469D91A1}"/>
            </a:ext>
          </a:extLst>
        </xdr:cNvPr>
        <xdr:cNvPicPr/>
      </xdr:nvPicPr>
      <xdr:blipFill>
        <a:blip xmlns:r="http://schemas.openxmlformats.org/officeDocument/2006/relationships" r:embed="rId1" cstate="print"/>
        <a:stretch>
          <a:fillRect/>
        </a:stretch>
      </xdr:blipFill>
      <xdr:spPr>
        <a:xfrm>
          <a:off x="0" y="1"/>
          <a:ext cx="1066800" cy="771524"/>
        </a:xfrm>
        <a:prstGeom prst="rect">
          <a:avLst/>
        </a:prstGeom>
      </xdr:spPr>
    </xdr:pic>
    <xdr:clientData/>
  </xdr:twoCellAnchor>
  <xdr:twoCellAnchor editAs="oneCell">
    <xdr:from>
      <xdr:col>0</xdr:col>
      <xdr:colOff>0</xdr:colOff>
      <xdr:row>0</xdr:row>
      <xdr:rowOff>0</xdr:rowOff>
    </xdr:from>
    <xdr:to>
      <xdr:col>0</xdr:col>
      <xdr:colOff>1066800</xdr:colOff>
      <xdr:row>1</xdr:row>
      <xdr:rowOff>57149</xdr:rowOff>
    </xdr:to>
    <xdr:pic>
      <xdr:nvPicPr>
        <xdr:cNvPr id="2" name="Image 1" descr="Logo-Statistiques-Tunisie-_.jpg">
          <a:extLst>
            <a:ext uri="{FF2B5EF4-FFF2-40B4-BE49-F238E27FC236}">
              <a16:creationId xmlns:a16="http://schemas.microsoft.com/office/drawing/2014/main" id="{B6895ECD-B1EA-4CE1-888E-900DED019753}"/>
            </a:ext>
          </a:extLst>
        </xdr:cNvPr>
        <xdr:cNvPicPr/>
      </xdr:nvPicPr>
      <xdr:blipFill>
        <a:blip xmlns:r="http://schemas.openxmlformats.org/officeDocument/2006/relationships" r:embed="rId1" cstate="print"/>
        <a:stretch>
          <a:fillRect/>
        </a:stretch>
      </xdr:blipFill>
      <xdr:spPr>
        <a:xfrm>
          <a:off x="0" y="0"/>
          <a:ext cx="1066800" cy="8191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0</xdr:col>
      <xdr:colOff>1066800</xdr:colOff>
      <xdr:row>0</xdr:row>
      <xdr:rowOff>752476</xdr:rowOff>
    </xdr:to>
    <xdr:pic>
      <xdr:nvPicPr>
        <xdr:cNvPr id="2" name="Image 1" descr="Logo-Statistiques-Tunisie-_.jpg">
          <a:extLst>
            <a:ext uri="{FF2B5EF4-FFF2-40B4-BE49-F238E27FC236}">
              <a16:creationId xmlns:a16="http://schemas.microsoft.com/office/drawing/2014/main" id="{B0CF6BD7-CB7E-41C7-9922-880CEBDE80B0}"/>
            </a:ext>
          </a:extLst>
        </xdr:cNvPr>
        <xdr:cNvPicPr/>
      </xdr:nvPicPr>
      <xdr:blipFill>
        <a:blip xmlns:r="http://schemas.openxmlformats.org/officeDocument/2006/relationships" r:embed="rId1" cstate="print"/>
        <a:stretch>
          <a:fillRect/>
        </a:stretch>
      </xdr:blipFill>
      <xdr:spPr>
        <a:xfrm>
          <a:off x="0" y="2"/>
          <a:ext cx="1066800" cy="752474"/>
        </a:xfrm>
        <a:prstGeom prst="rect">
          <a:avLst/>
        </a:prstGeom>
      </xdr:spPr>
    </xdr:pic>
    <xdr:clientData/>
  </xdr:twoCellAnchor>
  <xdr:twoCellAnchor editAs="oneCell">
    <xdr:from>
      <xdr:col>0</xdr:col>
      <xdr:colOff>0</xdr:colOff>
      <xdr:row>0</xdr:row>
      <xdr:rowOff>1</xdr:rowOff>
    </xdr:from>
    <xdr:to>
      <xdr:col>0</xdr:col>
      <xdr:colOff>1066800</xdr:colOff>
      <xdr:row>1</xdr:row>
      <xdr:rowOff>19050</xdr:rowOff>
    </xdr:to>
    <xdr:pic>
      <xdr:nvPicPr>
        <xdr:cNvPr id="3" name="Image 2" descr="Logo-Statistiques-Tunisie-_.jpg">
          <a:extLst>
            <a:ext uri="{FF2B5EF4-FFF2-40B4-BE49-F238E27FC236}">
              <a16:creationId xmlns:a16="http://schemas.microsoft.com/office/drawing/2014/main" id="{2E4E638A-5552-4163-9B24-E94713BF8D21}"/>
            </a:ext>
          </a:extLst>
        </xdr:cNvPr>
        <xdr:cNvPicPr/>
      </xdr:nvPicPr>
      <xdr:blipFill>
        <a:blip xmlns:r="http://schemas.openxmlformats.org/officeDocument/2006/relationships" r:embed="rId1" cstate="print"/>
        <a:stretch>
          <a:fillRect/>
        </a:stretch>
      </xdr:blipFill>
      <xdr:spPr>
        <a:xfrm>
          <a:off x="0" y="1"/>
          <a:ext cx="1066800" cy="781049"/>
        </a:xfrm>
        <a:prstGeom prst="rect">
          <a:avLst/>
        </a:prstGeom>
      </xdr:spPr>
    </xdr:pic>
    <xdr:clientData/>
  </xdr:twoCellAnchor>
  <xdr:twoCellAnchor editAs="oneCell">
    <xdr:from>
      <xdr:col>0</xdr:col>
      <xdr:colOff>0</xdr:colOff>
      <xdr:row>0</xdr:row>
      <xdr:rowOff>0</xdr:rowOff>
    </xdr:from>
    <xdr:to>
      <xdr:col>0</xdr:col>
      <xdr:colOff>1066800</xdr:colOff>
      <xdr:row>1</xdr:row>
      <xdr:rowOff>57149</xdr:rowOff>
    </xdr:to>
    <xdr:pic>
      <xdr:nvPicPr>
        <xdr:cNvPr id="4" name="Image 3" descr="Logo-Statistiques-Tunisie-_.jpg">
          <a:extLst>
            <a:ext uri="{FF2B5EF4-FFF2-40B4-BE49-F238E27FC236}">
              <a16:creationId xmlns:a16="http://schemas.microsoft.com/office/drawing/2014/main" id="{3032970D-66DC-4EE3-BBE0-A0B9FC7E19DC}"/>
            </a:ext>
          </a:extLst>
        </xdr:cNvPr>
        <xdr:cNvPicPr/>
      </xdr:nvPicPr>
      <xdr:blipFill>
        <a:blip xmlns:r="http://schemas.openxmlformats.org/officeDocument/2006/relationships" r:embed="rId1" cstate="print"/>
        <a:stretch>
          <a:fillRect/>
        </a:stretch>
      </xdr:blipFill>
      <xdr:spPr>
        <a:xfrm>
          <a:off x="0" y="0"/>
          <a:ext cx="1066800" cy="819149"/>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9900"/>
    <pageSetUpPr fitToPage="1"/>
  </sheetPr>
  <dimension ref="A1:F94"/>
  <sheetViews>
    <sheetView showGridLines="0" tabSelected="1" zoomScale="75" zoomScaleNormal="75" workbookViewId="0">
      <selection activeCell="A2" sqref="A2"/>
    </sheetView>
  </sheetViews>
  <sheetFormatPr baseColWidth="10" defaultRowHeight="15"/>
  <cols>
    <col min="1" max="1" width="6.7109375" customWidth="1"/>
    <col min="2" max="2" width="9.7109375" customWidth="1"/>
    <col min="3" max="3" width="9.85546875" style="6" customWidth="1"/>
    <col min="4" max="4" width="62" customWidth="1"/>
    <col min="5" max="5" width="5" customWidth="1"/>
    <col min="6" max="6" width="7.140625" customWidth="1"/>
    <col min="7" max="8" width="7.7109375" customWidth="1"/>
    <col min="9" max="9" width="7.85546875" customWidth="1"/>
    <col min="10" max="10" width="7.140625" customWidth="1"/>
    <col min="11" max="12" width="7.7109375" customWidth="1"/>
    <col min="13" max="256" width="8" customWidth="1"/>
  </cols>
  <sheetData>
    <row r="1" spans="1:4" s="4" customFormat="1" ht="60" customHeight="1">
      <c r="A1" s="1" t="s">
        <v>3</v>
      </c>
      <c r="B1" s="2"/>
      <c r="C1" s="3"/>
    </row>
    <row r="2" spans="1:4" ht="20.100000000000001" customHeight="1">
      <c r="A2" s="5" t="s">
        <v>138</v>
      </c>
    </row>
    <row r="3" spans="1:4" ht="12.75" customHeight="1">
      <c r="A3" s="7" t="s">
        <v>111</v>
      </c>
    </row>
    <row r="4" spans="1:4" ht="20.25" customHeight="1">
      <c r="B4" s="17"/>
    </row>
    <row r="5" spans="1:4" ht="20.100000000000001" customHeight="1" thickBot="1">
      <c r="B5" s="121" t="s">
        <v>4</v>
      </c>
      <c r="C5" s="122"/>
      <c r="D5" s="122"/>
    </row>
    <row r="6" spans="1:4" ht="20.100000000000001" customHeight="1">
      <c r="B6" s="18"/>
      <c r="C6"/>
    </row>
    <row r="7" spans="1:4" s="94" customFormat="1" ht="12.75" customHeight="1">
      <c r="B7" s="95" t="s">
        <v>11</v>
      </c>
      <c r="C7" s="95" t="s">
        <v>2</v>
      </c>
    </row>
    <row r="8" spans="1:4" s="94" customFormat="1" ht="12.75" customHeight="1">
      <c r="B8" s="95"/>
      <c r="C8" s="95"/>
    </row>
    <row r="9" spans="1:4" s="97" customFormat="1" ht="16.5">
      <c r="A9" s="98"/>
      <c r="B9" s="98" t="s">
        <v>6</v>
      </c>
      <c r="C9" s="302" t="s">
        <v>43</v>
      </c>
      <c r="D9" s="302"/>
    </row>
    <row r="10" spans="1:4" s="97" customFormat="1" ht="15.75">
      <c r="A10" s="96"/>
      <c r="B10" s="98"/>
      <c r="C10" s="98" t="s">
        <v>12</v>
      </c>
      <c r="D10" s="119" t="s">
        <v>36</v>
      </c>
    </row>
    <row r="11" spans="1:4" s="97" customFormat="1" ht="15.75">
      <c r="A11" s="96"/>
      <c r="B11" s="98"/>
      <c r="C11" s="98" t="s">
        <v>37</v>
      </c>
      <c r="D11" s="119" t="s">
        <v>38</v>
      </c>
    </row>
    <row r="12" spans="1:4" s="97" customFormat="1" ht="16.5">
      <c r="A12" s="96"/>
      <c r="B12" s="98" t="s">
        <v>7</v>
      </c>
      <c r="C12" s="303" t="s">
        <v>44</v>
      </c>
      <c r="D12" s="303"/>
    </row>
    <row r="13" spans="1:4" s="97" customFormat="1" ht="15.75">
      <c r="A13" s="96"/>
      <c r="B13" s="98"/>
      <c r="C13" s="98" t="s">
        <v>39</v>
      </c>
      <c r="D13" s="120" t="s">
        <v>42</v>
      </c>
    </row>
    <row r="14" spans="1:4" s="97" customFormat="1" ht="15.75">
      <c r="A14" s="96"/>
      <c r="B14" s="98"/>
      <c r="C14" s="98" t="s">
        <v>40</v>
      </c>
      <c r="D14" s="120" t="s">
        <v>45</v>
      </c>
    </row>
    <row r="15" spans="1:4" s="97" customFormat="1" ht="15.75">
      <c r="A15" s="96"/>
      <c r="B15" s="98"/>
      <c r="C15" s="98" t="s">
        <v>41</v>
      </c>
      <c r="D15" s="120" t="s">
        <v>46</v>
      </c>
    </row>
    <row r="16" spans="1:4" s="97" customFormat="1" ht="15.75" customHeight="1">
      <c r="A16" s="96"/>
      <c r="B16" s="98" t="s">
        <v>8</v>
      </c>
      <c r="C16" s="303" t="s">
        <v>62</v>
      </c>
      <c r="D16" s="303"/>
    </row>
    <row r="17" spans="1:4" s="97" customFormat="1" ht="15.75">
      <c r="A17" s="96"/>
      <c r="B17" s="98"/>
      <c r="C17" s="98" t="s">
        <v>47</v>
      </c>
      <c r="D17" s="120" t="s">
        <v>63</v>
      </c>
    </row>
    <row r="18" spans="1:4" s="97" customFormat="1" ht="15.75">
      <c r="A18" s="96"/>
      <c r="B18" s="98"/>
      <c r="C18" s="98" t="s">
        <v>48</v>
      </c>
      <c r="D18" s="120" t="s">
        <v>64</v>
      </c>
    </row>
    <row r="19" spans="1:4" s="97" customFormat="1" ht="15.75" customHeight="1">
      <c r="A19" s="96"/>
      <c r="B19" s="98" t="s">
        <v>9</v>
      </c>
      <c r="C19" s="303" t="s">
        <v>49</v>
      </c>
      <c r="D19" s="303"/>
    </row>
    <row r="20" spans="1:4" s="97" customFormat="1" ht="15.75">
      <c r="A20" s="96"/>
      <c r="B20" s="98"/>
      <c r="C20" s="98" t="s">
        <v>51</v>
      </c>
      <c r="D20" s="120" t="s">
        <v>50</v>
      </c>
    </row>
    <row r="21" spans="1:4" s="97" customFormat="1" ht="15.75" customHeight="1">
      <c r="A21" s="96"/>
      <c r="B21" s="98" t="s">
        <v>10</v>
      </c>
      <c r="C21" s="303" t="s">
        <v>5</v>
      </c>
      <c r="D21" s="303"/>
    </row>
    <row r="22" spans="1:4" s="97" customFormat="1" ht="15.75">
      <c r="A22" s="96"/>
      <c r="B22" s="98"/>
      <c r="C22" s="98" t="s">
        <v>52</v>
      </c>
      <c r="D22" s="120" t="s">
        <v>122</v>
      </c>
    </row>
    <row r="23" spans="1:4" s="97" customFormat="1" ht="15.75">
      <c r="A23" s="96"/>
      <c r="B23" s="98"/>
      <c r="C23" s="98" t="s">
        <v>53</v>
      </c>
      <c r="D23" s="120" t="s">
        <v>121</v>
      </c>
    </row>
    <row r="24" spans="1:4" s="94" customFormat="1" ht="12.75" customHeight="1">
      <c r="B24" s="99"/>
      <c r="C24" s="98" t="s">
        <v>54</v>
      </c>
      <c r="D24" s="120" t="s">
        <v>94</v>
      </c>
    </row>
    <row r="25" spans="1:4" ht="12.75" customHeight="1">
      <c r="B25" s="32"/>
      <c r="C25" s="27"/>
    </row>
    <row r="26" spans="1:4" ht="12.75" customHeight="1">
      <c r="B26" s="20"/>
      <c r="C26" s="33"/>
      <c r="D26" s="34"/>
    </row>
    <row r="27" spans="1:4" s="45" customFormat="1" ht="12.75" customHeight="1">
      <c r="B27" s="45" t="s">
        <v>35</v>
      </c>
    </row>
    <row r="28" spans="1:4" ht="18" customHeight="1">
      <c r="B28" s="18" t="s">
        <v>134</v>
      </c>
      <c r="C28" s="20"/>
    </row>
    <row r="29" spans="1:4" ht="12.75" customHeight="1">
      <c r="B29" s="8"/>
      <c r="C29" s="20"/>
    </row>
    <row r="30" spans="1:4" s="45" customFormat="1" ht="12.75" customHeight="1">
      <c r="C30" s="93"/>
    </row>
    <row r="31" spans="1:4" s="45" customFormat="1" ht="12.75" customHeight="1">
      <c r="B31" s="300"/>
      <c r="C31" s="300"/>
    </row>
    <row r="32" spans="1:4" ht="12.75" customHeight="1">
      <c r="B32" s="21"/>
      <c r="C32" s="20"/>
    </row>
    <row r="33" spans="2:4" ht="12.75" customHeight="1">
      <c r="B33" s="21"/>
      <c r="C33" s="20"/>
    </row>
    <row r="34" spans="2:4" ht="12.75" customHeight="1">
      <c r="B34" s="22"/>
      <c r="C34" s="20"/>
    </row>
    <row r="35" spans="2:4" ht="12.75" customHeight="1"/>
    <row r="36" spans="2:4" ht="30" customHeight="1">
      <c r="B36" s="304"/>
      <c r="C36" s="304"/>
      <c r="D36" s="304"/>
    </row>
    <row r="37" spans="2:4" ht="12.75" customHeight="1"/>
    <row r="38" spans="2:4" ht="12.75" customHeight="1"/>
    <row r="39" spans="2:4" ht="12.75" customHeight="1">
      <c r="B39" s="301"/>
      <c r="C39" s="301"/>
    </row>
    <row r="40" spans="2:4" ht="12.75" customHeight="1"/>
    <row r="41" spans="2:4">
      <c r="B41" s="8"/>
    </row>
    <row r="47" spans="2:4">
      <c r="B47" s="8"/>
    </row>
    <row r="54" spans="2:6">
      <c r="B54" s="6"/>
    </row>
    <row r="55" spans="2:6">
      <c r="B55" s="6"/>
      <c r="D55" s="6"/>
      <c r="E55" s="6"/>
      <c r="F55" s="6"/>
    </row>
    <row r="56" spans="2:6">
      <c r="B56" s="6"/>
      <c r="D56" s="6"/>
      <c r="E56" s="6"/>
      <c r="F56" s="6"/>
    </row>
    <row r="57" spans="2:6">
      <c r="B57" s="6"/>
      <c r="D57" s="6"/>
      <c r="E57" s="6"/>
      <c r="F57" s="6"/>
    </row>
    <row r="58" spans="2:6">
      <c r="B58" s="6"/>
      <c r="D58" s="6"/>
      <c r="E58" s="6"/>
      <c r="F58" s="6"/>
    </row>
    <row r="59" spans="2:6">
      <c r="B59" s="6"/>
      <c r="D59" s="6"/>
      <c r="E59" s="6"/>
      <c r="F59" s="6"/>
    </row>
    <row r="60" spans="2:6">
      <c r="D60" s="6"/>
      <c r="E60" s="6"/>
      <c r="F60" s="6"/>
    </row>
    <row r="66" spans="2:6">
      <c r="B66" s="8"/>
    </row>
    <row r="67" spans="2:6">
      <c r="B67" s="6"/>
    </row>
    <row r="71" spans="2:6">
      <c r="B71" s="23"/>
    </row>
    <row r="74" spans="2:6">
      <c r="B74" s="19"/>
    </row>
    <row r="75" spans="2:6">
      <c r="B75" s="23"/>
      <c r="C75" s="24"/>
      <c r="D75" s="19"/>
      <c r="F75" s="25"/>
    </row>
    <row r="76" spans="2:6">
      <c r="F76" s="26"/>
    </row>
    <row r="77" spans="2:6">
      <c r="F77" s="26"/>
    </row>
    <row r="78" spans="2:6">
      <c r="F78" s="26"/>
    </row>
    <row r="79" spans="2:6" ht="15.95" customHeight="1"/>
    <row r="80" spans="2:6">
      <c r="F80" s="26"/>
    </row>
    <row r="81" spans="2:6">
      <c r="F81" s="26"/>
    </row>
    <row r="82" spans="2:6" ht="15.95" customHeight="1"/>
    <row r="84" spans="2:6" ht="15.95" customHeight="1"/>
    <row r="86" spans="2:6" ht="15.95" customHeight="1"/>
    <row r="88" spans="2:6" ht="15.95" customHeight="1"/>
    <row r="94" spans="2:6">
      <c r="B94" s="19"/>
    </row>
  </sheetData>
  <mergeCells count="8">
    <mergeCell ref="B31:C31"/>
    <mergeCell ref="B39:C39"/>
    <mergeCell ref="C9:D9"/>
    <mergeCell ref="C12:D12"/>
    <mergeCell ref="C16:D16"/>
    <mergeCell ref="C19:D19"/>
    <mergeCell ref="C21:D21"/>
    <mergeCell ref="B36:D36"/>
  </mergeCells>
  <phoneticPr fontId="22" type="noConversion"/>
  <pageMargins left="0.70866141732283472" right="0.70866141732283472" top="0.74803149606299213" bottom="0.74803149606299213" header="0.31496062992125984" footer="0.31496062992125984"/>
  <pageSetup paperSize="9"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2"/>
  <sheetViews>
    <sheetView showGridLines="0" zoomScale="75" zoomScaleNormal="75" workbookViewId="0">
      <selection activeCell="A2" sqref="A2"/>
    </sheetView>
  </sheetViews>
  <sheetFormatPr baseColWidth="10" defaultRowHeight="15"/>
  <cols>
    <col min="1" max="1" width="50.7109375" customWidth="1"/>
    <col min="2" max="2" width="11.140625" bestFit="1" customWidth="1"/>
    <col min="3" max="3" width="11.5703125" bestFit="1" customWidth="1"/>
    <col min="4" max="4" width="10.85546875" bestFit="1" customWidth="1"/>
    <col min="5" max="6" width="11.140625" bestFit="1" customWidth="1"/>
    <col min="7" max="7" width="8" customWidth="1"/>
    <col min="8" max="8" width="50.7109375" customWidth="1"/>
    <col min="9" max="11" width="8.85546875" bestFit="1" customWidth="1"/>
    <col min="12" max="13" width="9.28515625" bestFit="1" customWidth="1"/>
    <col min="14" max="241" width="8" customWidth="1"/>
  </cols>
  <sheetData>
    <row r="1" spans="1:19" s="4" customFormat="1" ht="60" customHeight="1">
      <c r="A1" s="1" t="s">
        <v>3</v>
      </c>
      <c r="B1" s="2"/>
      <c r="C1" s="3"/>
    </row>
    <row r="2" spans="1:19" ht="20.100000000000001" customHeight="1">
      <c r="A2" s="5" t="s">
        <v>138</v>
      </c>
      <c r="C2" s="6"/>
    </row>
    <row r="3" spans="1:19" ht="12.75" customHeight="1">
      <c r="A3" s="7" t="s">
        <v>109</v>
      </c>
      <c r="C3" s="6"/>
      <c r="D3" s="236"/>
      <c r="E3" s="236"/>
    </row>
    <row r="4" spans="1:19" ht="12.75" customHeight="1">
      <c r="A4" s="7"/>
      <c r="C4" s="6"/>
    </row>
    <row r="5" spans="1:19" s="10" customFormat="1" ht="20.100000000000001" customHeight="1">
      <c r="A5" s="8" t="s">
        <v>13</v>
      </c>
      <c r="B5" s="9"/>
      <c r="C5" s="9"/>
      <c r="D5" s="9"/>
      <c r="E5" s="9"/>
      <c r="F5" s="9"/>
      <c r="H5" s="29" t="s">
        <v>16</v>
      </c>
      <c r="I5" s="30"/>
      <c r="J5" s="30"/>
      <c r="K5" s="30"/>
    </row>
    <row r="6" spans="1:19" s="49" customFormat="1" ht="21.95" customHeight="1">
      <c r="A6" s="46"/>
      <c r="B6" s="47">
        <v>2018</v>
      </c>
      <c r="C6" s="47">
        <v>2019</v>
      </c>
      <c r="D6" s="47">
        <v>2020</v>
      </c>
      <c r="E6" s="47">
        <v>2021</v>
      </c>
      <c r="F6" s="47">
        <v>2022</v>
      </c>
      <c r="G6" s="47"/>
      <c r="H6" s="48"/>
      <c r="I6" s="130">
        <v>2018</v>
      </c>
      <c r="J6" s="130">
        <v>2019</v>
      </c>
      <c r="K6" s="130">
        <v>2020</v>
      </c>
      <c r="L6" s="130">
        <v>2021</v>
      </c>
      <c r="M6" s="130">
        <v>2022</v>
      </c>
      <c r="N6" s="47"/>
      <c r="O6" s="47"/>
      <c r="P6" s="47"/>
      <c r="Q6" s="47"/>
    </row>
    <row r="7" spans="1:19" s="49" customFormat="1" ht="12.75">
      <c r="A7" s="306" t="s">
        <v>65</v>
      </c>
      <c r="B7" s="306"/>
      <c r="C7" s="306"/>
      <c r="D7" s="306"/>
      <c r="E7" s="55"/>
      <c r="F7" s="55"/>
      <c r="H7" s="244" t="s">
        <v>84</v>
      </c>
      <c r="I7" s="244"/>
      <c r="J7" s="244"/>
      <c r="K7" s="244"/>
      <c r="L7" s="244"/>
      <c r="M7" s="244"/>
    </row>
    <row r="8" spans="1:19" s="49" customFormat="1" ht="15" customHeight="1">
      <c r="A8" s="91" t="s">
        <v>87</v>
      </c>
      <c r="B8" s="123">
        <v>4514.6652972472357</v>
      </c>
      <c r="C8" s="123">
        <v>5337.1454523666735</v>
      </c>
      <c r="D8" s="123">
        <v>1971.9528416657106</v>
      </c>
      <c r="E8" s="123">
        <v>2472.6838863745975</v>
      </c>
      <c r="F8" s="123">
        <v>4309.0380931717273</v>
      </c>
      <c r="G8" s="173"/>
      <c r="H8" s="74" t="s">
        <v>14</v>
      </c>
      <c r="I8" s="117">
        <v>1477.8240771530652</v>
      </c>
      <c r="J8" s="117">
        <v>909.0530931221914</v>
      </c>
      <c r="K8" s="117">
        <v>641.4262180109281</v>
      </c>
      <c r="L8" s="181">
        <v>916.68079402381318</v>
      </c>
      <c r="M8" s="181">
        <v>1501.7947818911193</v>
      </c>
      <c r="N8" s="51"/>
      <c r="O8" s="158"/>
      <c r="P8" s="180"/>
      <c r="Q8" s="180"/>
      <c r="R8" s="180"/>
      <c r="S8" s="180"/>
    </row>
    <row r="9" spans="1:19" s="49" customFormat="1" ht="15" customHeight="1">
      <c r="A9" s="68" t="s">
        <v>78</v>
      </c>
      <c r="B9" s="107">
        <v>162.72884406235892</v>
      </c>
      <c r="C9" s="107">
        <v>189.64386487066457</v>
      </c>
      <c r="D9" s="107">
        <v>58.80016483000675</v>
      </c>
      <c r="E9" s="107">
        <v>79.498451402311929</v>
      </c>
      <c r="F9" s="107">
        <v>158.72071835563904</v>
      </c>
      <c r="G9" s="51"/>
      <c r="H9" s="74" t="s">
        <v>0</v>
      </c>
      <c r="I9" s="115">
        <v>3036.8412200941707</v>
      </c>
      <c r="J9" s="115">
        <v>4428.0923592444833</v>
      </c>
      <c r="K9" s="115">
        <v>1330.5266236547825</v>
      </c>
      <c r="L9" s="182">
        <v>1556.0030923507848</v>
      </c>
      <c r="M9" s="182">
        <v>2807.2433112806066</v>
      </c>
      <c r="N9" s="51"/>
      <c r="O9" s="158"/>
      <c r="P9" s="51"/>
      <c r="Q9" s="51"/>
      <c r="R9" s="51"/>
      <c r="S9" s="51"/>
    </row>
    <row r="10" spans="1:19" s="49" customFormat="1" ht="15" customHeight="1">
      <c r="A10" s="50" t="s">
        <v>88</v>
      </c>
      <c r="B10" s="108">
        <f>B8+B9</f>
        <v>4677.3941413095945</v>
      </c>
      <c r="C10" s="108">
        <f>C8+C9</f>
        <v>5526.7893172373379</v>
      </c>
      <c r="D10" s="108">
        <f>D8+D9</f>
        <v>2030.7530064957173</v>
      </c>
      <c r="E10" s="108">
        <f>E8+E9</f>
        <v>2552.1823377769092</v>
      </c>
      <c r="F10" s="108">
        <f>F8+F9</f>
        <v>4467.7588115273666</v>
      </c>
      <c r="G10" s="51"/>
      <c r="H10" s="74"/>
      <c r="I10" s="115"/>
      <c r="J10" s="115"/>
      <c r="K10" s="115"/>
      <c r="L10" s="51"/>
      <c r="M10" s="51"/>
      <c r="N10" s="51"/>
      <c r="P10" s="180"/>
      <c r="Q10" s="180"/>
      <c r="R10" s="180"/>
      <c r="S10" s="180"/>
    </row>
    <row r="11" spans="1:19" s="49" customFormat="1" ht="15" customHeight="1">
      <c r="A11" s="50" t="s">
        <v>66</v>
      </c>
      <c r="B11" s="108">
        <v>112985.5</v>
      </c>
      <c r="C11" s="108">
        <v>122969.25764593587</v>
      </c>
      <c r="D11" s="108">
        <v>119502.0935585569</v>
      </c>
      <c r="E11" s="108">
        <v>130815.36362625523</v>
      </c>
      <c r="F11" s="108">
        <v>138415.70611409552</v>
      </c>
      <c r="G11" s="51"/>
      <c r="H11" s="131" t="s">
        <v>15</v>
      </c>
      <c r="I11" s="132">
        <f>I8+I9</f>
        <v>4514.6652972472357</v>
      </c>
      <c r="J11" s="132">
        <f>J8+J9</f>
        <v>5337.1454523666744</v>
      </c>
      <c r="K11" s="132">
        <f>K8+K9</f>
        <v>1971.9528416657106</v>
      </c>
      <c r="L11" s="132">
        <f>L8+L9</f>
        <v>2472.6838863745979</v>
      </c>
      <c r="M11" s="132">
        <f>M8+M9</f>
        <v>4309.0380931717264</v>
      </c>
      <c r="N11" s="158"/>
      <c r="O11" s="51"/>
      <c r="P11" s="51"/>
      <c r="Q11" s="51"/>
    </row>
    <row r="12" spans="1:19" s="49" customFormat="1" ht="12.75">
      <c r="A12" s="50"/>
      <c r="B12" s="89"/>
      <c r="C12" s="89"/>
      <c r="D12" s="115"/>
      <c r="E12" s="247"/>
      <c r="F12" s="89"/>
      <c r="G12" s="51"/>
      <c r="H12" s="307" t="s">
        <v>17</v>
      </c>
      <c r="I12" s="307"/>
      <c r="J12" s="307"/>
      <c r="K12" s="307"/>
      <c r="L12" s="154"/>
      <c r="M12" s="154"/>
      <c r="N12" s="51"/>
      <c r="O12" s="51"/>
      <c r="P12" s="51"/>
      <c r="Q12" s="51"/>
    </row>
    <row r="13" spans="1:19" s="49" customFormat="1" ht="12.75">
      <c r="A13" s="56" t="s">
        <v>80</v>
      </c>
      <c r="B13" s="126">
        <v>4.2983357172328329</v>
      </c>
      <c r="C13" s="126">
        <v>4.641151842313203</v>
      </c>
      <c r="D13" s="126">
        <v>1.8519994015832275</v>
      </c>
      <c r="E13" s="126">
        <v>2.0234558267441161</v>
      </c>
      <c r="F13" s="126">
        <v>3.2042094295218453</v>
      </c>
      <c r="G13" s="58"/>
      <c r="H13" s="74" t="s">
        <v>14</v>
      </c>
      <c r="I13" s="164">
        <f>I8/I11*100</f>
        <v>32.733856883126002</v>
      </c>
      <c r="J13" s="164">
        <f>J8/J11*100</f>
        <v>17.032571085711858</v>
      </c>
      <c r="K13" s="164">
        <f>K8/K11*100</f>
        <v>32.527462343831445</v>
      </c>
      <c r="L13" s="164">
        <f>L8/L11*100</f>
        <v>37.072300227095873</v>
      </c>
      <c r="M13" s="164">
        <f>M8/M11*100</f>
        <v>34.852204817379615</v>
      </c>
      <c r="N13" s="51"/>
      <c r="O13" s="51"/>
      <c r="P13" s="51"/>
      <c r="Q13" s="51"/>
    </row>
    <row r="14" spans="1:19" s="49" customFormat="1" ht="12.75">
      <c r="A14" s="56"/>
      <c r="B14" s="100"/>
      <c r="C14" s="100"/>
      <c r="D14" s="100"/>
      <c r="E14" s="100"/>
      <c r="F14" s="100"/>
      <c r="G14" s="51"/>
      <c r="H14" s="74" t="s">
        <v>0</v>
      </c>
      <c r="I14" s="133">
        <f>I9/I11*100</f>
        <v>67.266143116874005</v>
      </c>
      <c r="J14" s="133">
        <f>J9/J11*100</f>
        <v>82.967428914288149</v>
      </c>
      <c r="K14" s="133">
        <f>K9/K11*100</f>
        <v>67.472537656168555</v>
      </c>
      <c r="L14" s="133">
        <f>L9/L11*100</f>
        <v>62.92769977290412</v>
      </c>
      <c r="M14" s="133">
        <f>M9/M11*100</f>
        <v>65.147795182620371</v>
      </c>
      <c r="N14" s="51"/>
      <c r="O14" s="51"/>
      <c r="P14" s="51"/>
      <c r="Q14" s="51"/>
    </row>
    <row r="15" spans="1:19" s="49" customFormat="1" ht="12.75">
      <c r="A15" s="125" t="s">
        <v>81</v>
      </c>
      <c r="B15" s="127">
        <f>B10/B11*100</f>
        <v>4.1398180663090347</v>
      </c>
      <c r="C15" s="127">
        <f>C10/C11*100</f>
        <v>4.494447980771394</v>
      </c>
      <c r="D15" s="127">
        <f>+D10/D11*100</f>
        <v>1.6993451294647264</v>
      </c>
      <c r="E15" s="127">
        <f>+E10/E11*100</f>
        <v>1.9509805782970548</v>
      </c>
      <c r="F15" s="127">
        <f>+F10/F11*100</f>
        <v>3.2277831302212268</v>
      </c>
      <c r="G15" s="51"/>
      <c r="H15" s="74"/>
      <c r="I15" s="133"/>
      <c r="J15" s="133"/>
      <c r="K15" s="133"/>
      <c r="L15" s="51"/>
      <c r="M15" s="51"/>
      <c r="N15" s="51"/>
      <c r="O15" s="51"/>
      <c r="P15" s="51"/>
      <c r="Q15" s="51"/>
    </row>
    <row r="16" spans="1:19" s="49" customFormat="1" ht="13.5">
      <c r="A16" s="56"/>
      <c r="B16" s="193"/>
      <c r="C16" s="193"/>
      <c r="D16" s="193"/>
      <c r="E16" s="193"/>
      <c r="F16" s="193"/>
      <c r="G16" s="51"/>
      <c r="H16" s="131" t="s">
        <v>15</v>
      </c>
      <c r="I16" s="134">
        <f>I13+I14</f>
        <v>100</v>
      </c>
      <c r="J16" s="134">
        <f>J13+J14</f>
        <v>100</v>
      </c>
      <c r="K16" s="134">
        <f>K13+K14</f>
        <v>100</v>
      </c>
      <c r="L16" s="134">
        <f>L13+L14</f>
        <v>100</v>
      </c>
      <c r="M16" s="134">
        <f>M13+M14</f>
        <v>99.999999999999986</v>
      </c>
      <c r="N16" s="51"/>
      <c r="O16" s="51"/>
      <c r="P16" s="51"/>
      <c r="Q16" s="51"/>
    </row>
    <row r="17" spans="1:17" s="49" customFormat="1" ht="13.5">
      <c r="A17" s="194" t="s">
        <v>98</v>
      </c>
      <c r="B17" s="198">
        <v>5376.527286485305</v>
      </c>
      <c r="C17" s="198">
        <v>6394.1459375453651</v>
      </c>
      <c r="D17" s="198">
        <v>2255.9207769544355</v>
      </c>
      <c r="E17" s="198">
        <v>2610.6292591070091</v>
      </c>
      <c r="F17" s="198">
        <v>4538.0411353181507</v>
      </c>
      <c r="G17" s="51"/>
      <c r="H17" s="307" t="s">
        <v>18</v>
      </c>
      <c r="I17" s="307"/>
      <c r="J17" s="307"/>
      <c r="K17" s="307"/>
      <c r="L17" s="154"/>
      <c r="M17" s="154"/>
      <c r="N17" s="51"/>
      <c r="O17" s="51"/>
      <c r="P17" s="51"/>
      <c r="Q17" s="51"/>
    </row>
    <row r="18" spans="1:17" s="49" customFormat="1" ht="12.75">
      <c r="A18" s="195" t="s">
        <v>99</v>
      </c>
      <c r="B18" s="197">
        <v>4.7586006494520943</v>
      </c>
      <c r="C18" s="197">
        <v>5.216372491030528</v>
      </c>
      <c r="D18" s="197">
        <v>2.0498337963506086</v>
      </c>
      <c r="E18" s="197">
        <v>2.1363397945516773</v>
      </c>
      <c r="F18" s="197">
        <v>3.3719670788188321</v>
      </c>
      <c r="G18" s="199"/>
      <c r="H18" s="74" t="s">
        <v>14</v>
      </c>
      <c r="I18" s="164">
        <f>(I8+I8/I11*B9)/B11*100</f>
        <v>1.3551221210473938</v>
      </c>
      <c r="J18" s="164">
        <f>(J8+J8/J11*C9)/C11*100</f>
        <v>0.76552004723522893</v>
      </c>
      <c r="K18" s="164">
        <f>(K8+K8/K11*D9)/D11*100</f>
        <v>0.55275384707837261</v>
      </c>
      <c r="L18" s="164">
        <f>(L8+L8/L11*E9)/E11*100</f>
        <v>0.72327337735861563</v>
      </c>
      <c r="M18" s="164">
        <f>(M8+M8/M11*F9)/F11*100</f>
        <v>1.1249535876055288</v>
      </c>
      <c r="N18" s="51"/>
      <c r="O18" s="51"/>
      <c r="P18" s="51"/>
      <c r="Q18" s="51"/>
    </row>
    <row r="19" spans="1:17" s="49" customFormat="1" ht="12.75">
      <c r="A19" s="56"/>
      <c r="B19" s="126"/>
      <c r="C19" s="126"/>
      <c r="D19" s="126"/>
      <c r="E19" s="126"/>
      <c r="F19" s="126"/>
      <c r="G19" s="51"/>
      <c r="H19" s="74" t="s">
        <v>0</v>
      </c>
      <c r="I19" s="133">
        <f>(I9+I9/I11*B9)/B11*100</f>
        <v>2.7846959452616415</v>
      </c>
      <c r="J19" s="133">
        <f>(J9+J9/J11*C9)/C11*100</f>
        <v>3.7289279335361663</v>
      </c>
      <c r="K19" s="133">
        <f>(K9+K9/K11*D9)/D11*100</f>
        <v>1.1465912823863538</v>
      </c>
      <c r="L19" s="133">
        <f>(L9+L9/L11*E9)/E11*100</f>
        <v>1.2277072009384395</v>
      </c>
      <c r="M19" s="133">
        <f>(M9+M9/M11*F9)/F11*100</f>
        <v>2.1028295426156971</v>
      </c>
      <c r="N19" s="51"/>
      <c r="O19" s="51"/>
      <c r="P19" s="51"/>
      <c r="Q19" s="51"/>
    </row>
    <row r="20" spans="1:17" s="49" customFormat="1" ht="12.75">
      <c r="A20" s="306" t="s">
        <v>19</v>
      </c>
      <c r="B20" s="306"/>
      <c r="C20" s="306"/>
      <c r="D20" s="306"/>
      <c r="E20" s="55"/>
      <c r="F20" s="55"/>
      <c r="G20" s="51"/>
      <c r="H20" s="74"/>
      <c r="I20" s="133"/>
      <c r="J20" s="133"/>
      <c r="K20" s="133"/>
      <c r="L20" s="133"/>
      <c r="M20" s="133"/>
      <c r="N20" s="51"/>
      <c r="O20" s="51"/>
      <c r="P20" s="51"/>
      <c r="Q20" s="51"/>
    </row>
    <row r="21" spans="1:17" s="49" customFormat="1" ht="13.5">
      <c r="A21" s="91" t="s">
        <v>20</v>
      </c>
      <c r="B21" s="128" t="s">
        <v>75</v>
      </c>
      <c r="C21" s="124">
        <f t="shared" ref="C21:E24" si="0">C8/B8*100-100</f>
        <v>18.217965252505763</v>
      </c>
      <c r="D21" s="124">
        <f t="shared" si="0"/>
        <v>-63.052293416675035</v>
      </c>
      <c r="E21" s="124">
        <f t="shared" si="0"/>
        <v>25.392648045574902</v>
      </c>
      <c r="F21" s="124">
        <f>F8/E8*100-100</f>
        <v>74.265627600686059</v>
      </c>
      <c r="G21" s="158"/>
      <c r="H21" s="135" t="s">
        <v>15</v>
      </c>
      <c r="I21" s="136">
        <f>I18+I19</f>
        <v>4.1398180663090356</v>
      </c>
      <c r="J21" s="136">
        <f>J18+J19</f>
        <v>4.4944479807713948</v>
      </c>
      <c r="K21" s="136">
        <f>K18+K19</f>
        <v>1.6993451294647264</v>
      </c>
      <c r="L21" s="136">
        <f>L18+L19</f>
        <v>1.9509805782970551</v>
      </c>
      <c r="M21" s="136">
        <f>M18+M19</f>
        <v>3.2277831302212259</v>
      </c>
      <c r="N21" s="51"/>
      <c r="O21" s="51"/>
      <c r="P21" s="51"/>
      <c r="Q21" s="51"/>
    </row>
    <row r="22" spans="1:17" s="49" customFormat="1" ht="13.5">
      <c r="A22" s="50" t="s">
        <v>27</v>
      </c>
      <c r="B22" s="129" t="s">
        <v>75</v>
      </c>
      <c r="C22" s="59">
        <f t="shared" si="0"/>
        <v>16.539797208902684</v>
      </c>
      <c r="D22" s="59">
        <f t="shared" si="0"/>
        <v>-68.994428124470076</v>
      </c>
      <c r="E22" s="59">
        <f t="shared" si="0"/>
        <v>35.2010689632327</v>
      </c>
      <c r="F22" s="59">
        <f>F9/E9*100-100</f>
        <v>99.652591410130555</v>
      </c>
      <c r="G22" s="158"/>
      <c r="H22" s="66"/>
      <c r="I22" s="137"/>
      <c r="J22" s="137"/>
      <c r="K22" s="137"/>
      <c r="L22" s="51"/>
      <c r="M22" s="51"/>
      <c r="N22" s="51"/>
      <c r="O22" s="51"/>
      <c r="P22" s="51"/>
      <c r="Q22" s="51"/>
    </row>
    <row r="23" spans="1:17" s="49" customFormat="1" ht="13.5">
      <c r="A23" s="50" t="s">
        <v>79</v>
      </c>
      <c r="B23" s="129" t="s">
        <v>75</v>
      </c>
      <c r="C23" s="59">
        <f t="shared" si="0"/>
        <v>18.159580960391892</v>
      </c>
      <c r="D23" s="59">
        <f t="shared" si="0"/>
        <v>-63.256189264134562</v>
      </c>
      <c r="E23" s="59">
        <f t="shared" si="0"/>
        <v>25.676649479937225</v>
      </c>
      <c r="F23" s="59">
        <f>F10/E10*100-100</f>
        <v>75.05641134633936</v>
      </c>
      <c r="G23" s="158"/>
      <c r="H23" s="61"/>
      <c r="I23" s="179"/>
      <c r="J23" s="179"/>
      <c r="K23" s="179"/>
      <c r="L23" s="179"/>
      <c r="M23" s="179"/>
      <c r="N23" s="51"/>
      <c r="O23" s="51"/>
      <c r="P23" s="51"/>
      <c r="Q23" s="51"/>
    </row>
    <row r="24" spans="1:17" s="63" customFormat="1" ht="13.5">
      <c r="A24" s="50" t="s">
        <v>21</v>
      </c>
      <c r="B24" s="129" t="s">
        <v>75</v>
      </c>
      <c r="C24" s="59">
        <f t="shared" si="0"/>
        <v>8.8363176212309185</v>
      </c>
      <c r="D24" s="59">
        <f>D11/C11*100-100</f>
        <v>-2.8195373004218141</v>
      </c>
      <c r="E24" s="59">
        <f t="shared" si="0"/>
        <v>9.467005749279835</v>
      </c>
      <c r="F24" s="59">
        <f>F11/E11*100-100</f>
        <v>5.8099769607756286</v>
      </c>
      <c r="G24" s="158"/>
      <c r="H24" s="190"/>
      <c r="I24" s="190"/>
      <c r="J24" s="190"/>
      <c r="K24" s="190"/>
      <c r="L24" s="190"/>
      <c r="M24" s="190"/>
      <c r="N24" s="64"/>
      <c r="O24" s="64"/>
      <c r="P24" s="64"/>
      <c r="Q24" s="64"/>
    </row>
    <row r="25" spans="1:17" s="49" customFormat="1" ht="12.75">
      <c r="A25" s="50"/>
      <c r="B25" s="60"/>
      <c r="C25" s="60"/>
      <c r="D25" s="60"/>
      <c r="E25" s="60"/>
      <c r="F25" s="60"/>
      <c r="H25" s="51"/>
      <c r="I25" s="51"/>
      <c r="J25" s="191"/>
      <c r="K25" s="191"/>
      <c r="L25" s="191"/>
      <c r="M25" s="191"/>
      <c r="N25" s="51"/>
      <c r="O25" s="51"/>
      <c r="P25" s="51"/>
      <c r="Q25" s="51"/>
    </row>
    <row r="26" spans="1:17" s="49" customFormat="1" ht="12.75">
      <c r="A26" s="61"/>
      <c r="E26" s="158"/>
      <c r="F26" s="158"/>
      <c r="H26" s="199"/>
      <c r="I26" s="51"/>
      <c r="J26" s="51"/>
      <c r="K26" s="51"/>
      <c r="L26" s="51"/>
      <c r="M26" s="51"/>
      <c r="N26" s="51"/>
      <c r="O26" s="51"/>
      <c r="P26" s="51"/>
      <c r="Q26" s="51"/>
    </row>
    <row r="27" spans="1:17" s="49" customFormat="1" ht="13.5">
      <c r="A27" s="56" t="s">
        <v>108</v>
      </c>
      <c r="B27" s="62"/>
      <c r="C27" s="62"/>
      <c r="D27" s="62"/>
      <c r="E27" s="62"/>
      <c r="F27" s="62"/>
      <c r="H27" s="51"/>
      <c r="I27" s="51"/>
      <c r="J27" s="51"/>
      <c r="K27" s="51"/>
      <c r="L27" s="51"/>
      <c r="M27" s="51"/>
      <c r="N27" s="51"/>
      <c r="O27" s="51"/>
      <c r="P27" s="51"/>
      <c r="Q27" s="51"/>
    </row>
    <row r="28" spans="1:17" s="49" customFormat="1" ht="39">
      <c r="A28" s="105" t="s">
        <v>67</v>
      </c>
      <c r="B28" s="105"/>
      <c r="C28" s="105"/>
      <c r="D28" s="105"/>
      <c r="E28" s="105"/>
      <c r="F28" s="105"/>
      <c r="H28" s="51"/>
      <c r="I28" s="51"/>
      <c r="J28" s="51"/>
      <c r="K28" s="51"/>
      <c r="L28" s="51"/>
      <c r="M28" s="51"/>
      <c r="N28" s="51"/>
      <c r="O28" s="51"/>
      <c r="P28" s="51"/>
      <c r="Q28" s="51"/>
    </row>
    <row r="29" spans="1:17">
      <c r="A29" s="196" t="s">
        <v>100</v>
      </c>
      <c r="B29" s="50"/>
      <c r="C29" s="59"/>
      <c r="D29" s="50"/>
      <c r="E29" s="50"/>
      <c r="F29" s="50"/>
      <c r="H29" s="11"/>
      <c r="I29" s="11"/>
      <c r="J29" s="11"/>
      <c r="K29" s="11"/>
      <c r="L29" s="11"/>
      <c r="M29" s="11"/>
      <c r="N29" s="11"/>
      <c r="O29" s="11"/>
      <c r="P29" s="11"/>
      <c r="Q29" s="11"/>
    </row>
    <row r="30" spans="1:17">
      <c r="A30" s="290" t="s">
        <v>105</v>
      </c>
      <c r="B30" s="291">
        <f>+B8/'E. Autres Indicateurs'!B46</f>
        <v>1705.7070036448677</v>
      </c>
      <c r="C30" s="291">
        <f>+C8/'E. Autres Indicateurs'!C46</f>
        <v>1819.6261472048936</v>
      </c>
      <c r="D30" s="291">
        <f>+D8/'E. Autres Indicateurs'!D46</f>
        <v>701.48797327228147</v>
      </c>
      <c r="E30" s="291">
        <f>+E8/'E. Autres Indicateurs'!E46</f>
        <v>884.26988748510439</v>
      </c>
      <c r="F30" s="291">
        <f>+F8/'E. Autres Indicateurs'!F46</f>
        <v>1387.8186393029491</v>
      </c>
      <c r="H30" s="11"/>
      <c r="I30" s="11"/>
      <c r="J30" s="11"/>
      <c r="K30" s="11"/>
      <c r="L30" s="11"/>
      <c r="M30" s="11"/>
      <c r="N30" s="11"/>
      <c r="O30" s="11"/>
      <c r="P30" s="11"/>
      <c r="Q30" s="11"/>
    </row>
    <row r="31" spans="1:17">
      <c r="A31" s="292" t="s">
        <v>104</v>
      </c>
      <c r="B31" s="293">
        <f>+B10/'E. Autres Indicateurs'!B46</f>
        <v>1767.1883562451242</v>
      </c>
      <c r="C31" s="293">
        <f>+C10/'E. Autres Indicateurs'!C46</f>
        <v>1884.2826079019937</v>
      </c>
      <c r="D31" s="293">
        <f>+D10/'E. Autres Indicateurs'!D46</f>
        <v>722.40511063132476</v>
      </c>
      <c r="E31" s="293">
        <f>+E10/'E. Autres Indicateurs'!E46</f>
        <v>912.69975960265674</v>
      </c>
      <c r="F31" s="293">
        <f>+F10/'E. Autres Indicateurs'!F46</f>
        <v>1438.9380693508217</v>
      </c>
    </row>
    <row r="32" spans="1:17">
      <c r="A32" s="294" t="s">
        <v>106</v>
      </c>
      <c r="B32" s="293"/>
      <c r="C32" s="293"/>
      <c r="D32" s="293"/>
      <c r="E32" s="293"/>
      <c r="F32" s="293"/>
    </row>
    <row r="33" spans="1:8">
      <c r="A33" s="294" t="s">
        <v>107</v>
      </c>
      <c r="B33" s="295">
        <f>+B11/'E. Autres Indicateurs'!B46</f>
        <v>42687.585008311929</v>
      </c>
      <c r="C33" s="295">
        <f>+C11/'E. Autres Indicateurs'!C46</f>
        <v>41924.672750992417</v>
      </c>
      <c r="D33" s="295">
        <f>+D11/'E. Autres Indicateurs'!D46</f>
        <v>42510.794193930094</v>
      </c>
      <c r="E33" s="295">
        <f>+E11/'E. Autres Indicateurs'!E46</f>
        <v>46781.591254963787</v>
      </c>
      <c r="F33" s="295">
        <f>+F11/'E. Autres Indicateurs'!F46</f>
        <v>44579.762992075594</v>
      </c>
    </row>
    <row r="34" spans="1:8">
      <c r="A34" s="206"/>
      <c r="B34" s="207"/>
      <c r="C34" s="207"/>
      <c r="D34" s="207"/>
      <c r="E34" s="207"/>
      <c r="F34" s="207"/>
    </row>
    <row r="35" spans="1:8">
      <c r="A35" s="208"/>
      <c r="B35" s="231"/>
      <c r="C35" s="231"/>
      <c r="D35" s="231"/>
      <c r="E35" s="231"/>
      <c r="F35" s="209"/>
      <c r="H35" s="204"/>
    </row>
    <row r="36" spans="1:8">
      <c r="A36" s="208"/>
      <c r="B36" s="232"/>
      <c r="C36" s="258"/>
      <c r="D36" s="232"/>
      <c r="E36" s="232"/>
      <c r="F36" s="232"/>
    </row>
    <row r="37" spans="1:8">
      <c r="A37" s="206"/>
      <c r="B37" s="207"/>
      <c r="C37" s="261"/>
      <c r="D37" s="262"/>
      <c r="E37" s="262"/>
      <c r="F37" s="262"/>
    </row>
    <row r="38" spans="1:8">
      <c r="A38" s="208"/>
      <c r="B38" s="231"/>
      <c r="C38" s="263"/>
      <c r="D38" s="263"/>
      <c r="E38" s="263"/>
      <c r="F38" s="263"/>
    </row>
    <row r="39" spans="1:8">
      <c r="A39" s="208"/>
      <c r="B39" s="205"/>
      <c r="C39" s="260"/>
      <c r="D39" s="260"/>
      <c r="E39" s="260"/>
      <c r="F39" s="205"/>
    </row>
    <row r="40" spans="1:8">
      <c r="A40" s="206"/>
      <c r="B40" s="207"/>
      <c r="C40" s="207"/>
      <c r="D40" s="207"/>
      <c r="E40" s="207"/>
      <c r="F40" s="207"/>
      <c r="G40" s="234"/>
    </row>
    <row r="41" spans="1:8">
      <c r="A41" s="210"/>
      <c r="B41" s="263"/>
      <c r="C41" s="263"/>
      <c r="D41" s="263"/>
      <c r="E41" s="263"/>
      <c r="F41" s="263"/>
    </row>
    <row r="42" spans="1:8">
      <c r="A42" s="208"/>
      <c r="B42" s="260"/>
      <c r="C42" s="260"/>
      <c r="D42" s="260"/>
      <c r="E42" s="260"/>
      <c r="F42" s="260"/>
    </row>
    <row r="43" spans="1:8">
      <c r="A43" s="206"/>
      <c r="B43" s="209"/>
      <c r="C43" s="209"/>
      <c r="D43" s="209"/>
      <c r="E43" s="209"/>
      <c r="F43" s="209"/>
    </row>
    <row r="44" spans="1:8">
      <c r="A44" s="208"/>
      <c r="B44" s="260"/>
      <c r="C44" s="260"/>
      <c r="D44" s="260"/>
      <c r="E44" s="260"/>
      <c r="F44" s="205"/>
    </row>
    <row r="45" spans="1:8">
      <c r="A45" s="305"/>
      <c r="B45" s="305"/>
      <c r="C45" s="305"/>
      <c r="D45" s="305"/>
      <c r="E45" s="305"/>
    </row>
    <row r="47" spans="1:8">
      <c r="B47" s="211"/>
      <c r="C47" s="211"/>
      <c r="D47" s="211"/>
      <c r="E47" s="211"/>
      <c r="F47" s="211"/>
    </row>
    <row r="48" spans="1:8">
      <c r="B48" s="212"/>
      <c r="C48" s="212"/>
      <c r="D48" s="212"/>
      <c r="E48" s="212"/>
      <c r="F48" s="212"/>
    </row>
    <row r="49" spans="2:6">
      <c r="B49" s="213"/>
      <c r="C49" s="213"/>
      <c r="D49" s="213"/>
      <c r="E49" s="213"/>
      <c r="F49" s="213"/>
    </row>
    <row r="50" spans="2:6">
      <c r="B50" s="204"/>
      <c r="C50" s="204"/>
      <c r="D50" s="204"/>
      <c r="E50" s="204"/>
      <c r="F50" s="204"/>
    </row>
    <row r="51" spans="2:6">
      <c r="B51" s="204"/>
      <c r="C51" s="204"/>
      <c r="D51" s="204"/>
      <c r="E51" s="204"/>
      <c r="F51" s="204"/>
    </row>
    <row r="52" spans="2:6">
      <c r="B52" s="204"/>
      <c r="C52" s="204"/>
      <c r="D52" s="204"/>
      <c r="E52" s="204"/>
      <c r="F52" s="204"/>
    </row>
  </sheetData>
  <mergeCells count="5">
    <mergeCell ref="A45:E45"/>
    <mergeCell ref="A20:D20"/>
    <mergeCell ref="A7:D7"/>
    <mergeCell ref="H12:K12"/>
    <mergeCell ref="H17:K17"/>
  </mergeCells>
  <pageMargins left="0.70866141732283472" right="0.70866141732283472" top="0.74803149606299213" bottom="0.74803149606299213" header="0.31496062992125984" footer="0.31496062992125984"/>
  <pageSetup paperSize="9"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8"/>
  <sheetViews>
    <sheetView showGridLines="0" zoomScale="75" zoomScaleNormal="75" workbookViewId="0">
      <selection activeCell="A2" sqref="A2"/>
    </sheetView>
  </sheetViews>
  <sheetFormatPr baseColWidth="10" defaultColWidth="11.42578125" defaultRowHeight="15"/>
  <cols>
    <col min="1" max="1" width="50.7109375" style="142" customWidth="1"/>
    <col min="2" max="2" width="9.85546875" style="142" bestFit="1" customWidth="1"/>
    <col min="3" max="3" width="10.28515625" style="142" bestFit="1" customWidth="1"/>
    <col min="4" max="4" width="9.85546875" style="142" bestFit="1" customWidth="1"/>
    <col min="5" max="5" width="9.28515625" style="142" bestFit="1" customWidth="1"/>
    <col min="6" max="6" width="10.28515625" style="142" bestFit="1" customWidth="1"/>
    <col min="7" max="7" width="8" style="142" customWidth="1"/>
    <col min="8" max="8" width="50.7109375" style="142" customWidth="1"/>
    <col min="9" max="233" width="8" style="142" customWidth="1"/>
    <col min="234" max="16384" width="11.42578125" style="142"/>
  </cols>
  <sheetData>
    <row r="1" spans="1:17" s="141" customFormat="1" ht="60" customHeight="1">
      <c r="A1" s="138" t="s">
        <v>3</v>
      </c>
      <c r="B1" s="139"/>
      <c r="C1" s="140"/>
    </row>
    <row r="2" spans="1:17" ht="20.100000000000001" customHeight="1">
      <c r="A2" s="5" t="s">
        <v>138</v>
      </c>
      <c r="C2" s="143"/>
    </row>
    <row r="3" spans="1:17" ht="12.75" customHeight="1">
      <c r="A3" s="144" t="s">
        <v>109</v>
      </c>
      <c r="C3" s="143"/>
    </row>
    <row r="4" spans="1:17" ht="12.75" customHeight="1">
      <c r="A4" s="144"/>
      <c r="C4" s="143"/>
    </row>
    <row r="5" spans="1:17" s="30" customFormat="1" ht="20.100000000000001" customHeight="1">
      <c r="A5" s="29" t="s">
        <v>82</v>
      </c>
      <c r="H5" s="31" t="s">
        <v>89</v>
      </c>
      <c r="I5" s="10"/>
      <c r="J5" s="10"/>
      <c r="K5" s="10"/>
    </row>
    <row r="6" spans="1:17" s="50" customFormat="1" ht="12.75">
      <c r="A6" s="48"/>
      <c r="B6" s="47">
        <v>2018</v>
      </c>
      <c r="C6" s="47">
        <v>2019</v>
      </c>
      <c r="D6" s="47">
        <v>2020</v>
      </c>
      <c r="E6" s="47">
        <v>2021</v>
      </c>
      <c r="F6" s="47">
        <v>2022</v>
      </c>
      <c r="G6" s="47"/>
      <c r="H6" s="48"/>
      <c r="I6" s="47">
        <v>2018</v>
      </c>
      <c r="J6" s="47">
        <v>2019</v>
      </c>
      <c r="K6" s="47">
        <v>2020</v>
      </c>
      <c r="L6" s="47">
        <v>2021</v>
      </c>
      <c r="M6" s="47">
        <v>2022</v>
      </c>
      <c r="N6" s="47"/>
      <c r="O6" s="47"/>
      <c r="P6" s="47"/>
      <c r="Q6" s="47"/>
    </row>
    <row r="7" spans="1:17" s="50" customFormat="1" ht="13.5">
      <c r="A7" s="257" t="s">
        <v>70</v>
      </c>
      <c r="B7" s="67"/>
      <c r="C7" s="67"/>
      <c r="H7" s="48"/>
      <c r="I7" s="47"/>
      <c r="J7" s="47"/>
      <c r="K7" s="65"/>
      <c r="L7" s="65"/>
      <c r="M7" s="65" t="s">
        <v>72</v>
      </c>
    </row>
    <row r="8" spans="1:17" s="50" customFormat="1" ht="12.75">
      <c r="A8" s="86" t="s">
        <v>22</v>
      </c>
      <c r="B8" s="109">
        <f>SUM(B9:B12)</f>
        <v>6755.6926907245606</v>
      </c>
      <c r="C8" s="109">
        <f>SUM(C9:C12)</f>
        <v>7918.6611757346363</v>
      </c>
      <c r="D8" s="109">
        <f>SUM(D9:D12)</f>
        <v>2838.8182484698705</v>
      </c>
      <c r="E8" s="109">
        <f>SUM(E9:E12)</f>
        <v>3806.6370474773876</v>
      </c>
      <c r="F8" s="109">
        <f>SUM(F9:F12)</f>
        <v>6399.266188897177</v>
      </c>
      <c r="G8" s="75"/>
      <c r="H8" s="91" t="s">
        <v>29</v>
      </c>
      <c r="I8" s="88">
        <v>0.22215908469353624</v>
      </c>
      <c r="J8" s="88">
        <v>0.21621420048736237</v>
      </c>
      <c r="K8" s="88">
        <v>0.2683497772586817</v>
      </c>
      <c r="L8" s="88">
        <v>0.32022984401818694</v>
      </c>
      <c r="M8" s="88">
        <v>0.38236132538588136</v>
      </c>
      <c r="N8" s="59"/>
      <c r="O8" s="59"/>
    </row>
    <row r="9" spans="1:17" s="50" customFormat="1" ht="12.75">
      <c r="A9" s="68" t="s">
        <v>33</v>
      </c>
      <c r="B9" s="106">
        <v>1796.3464226333813</v>
      </c>
      <c r="C9" s="106">
        <v>2102.1430063113994</v>
      </c>
      <c r="D9" s="106">
        <v>844.52174002599077</v>
      </c>
      <c r="E9" s="106">
        <v>1267.856709899901</v>
      </c>
      <c r="F9" s="106">
        <v>2864.9796489210207</v>
      </c>
      <c r="G9" s="89"/>
      <c r="H9" s="50" t="s">
        <v>30</v>
      </c>
      <c r="I9" s="89">
        <v>0.15827491331032129</v>
      </c>
      <c r="J9" s="89">
        <v>0.1571554997345663</v>
      </c>
      <c r="K9" s="89">
        <v>0.15073575160222089</v>
      </c>
      <c r="L9" s="89">
        <v>0.2187615549686629</v>
      </c>
      <c r="M9" s="89">
        <v>0.18239231392984687</v>
      </c>
      <c r="N9" s="59"/>
      <c r="O9" s="59"/>
      <c r="P9" s="69"/>
      <c r="Q9" s="69"/>
    </row>
    <row r="10" spans="1:17" s="50" customFormat="1" ht="12.75">
      <c r="A10" s="68" t="s">
        <v>131</v>
      </c>
      <c r="B10" s="106">
        <v>1868.4462346858679</v>
      </c>
      <c r="C10" s="106">
        <v>2315.3844308079947</v>
      </c>
      <c r="D10" s="106">
        <v>887.95694877226322</v>
      </c>
      <c r="E10" s="106">
        <v>1229.8969579222767</v>
      </c>
      <c r="F10" s="106">
        <v>1259.3772756907729</v>
      </c>
      <c r="G10" s="89"/>
      <c r="H10" s="50" t="s">
        <v>31</v>
      </c>
      <c r="I10" s="89">
        <v>0.31618152398930927</v>
      </c>
      <c r="J10" s="89">
        <v>0.31507485700553284</v>
      </c>
      <c r="K10" s="89">
        <v>0.36577984081202775</v>
      </c>
      <c r="L10" s="89">
        <v>0.39983750009384639</v>
      </c>
      <c r="M10" s="89">
        <v>0.43693063637816393</v>
      </c>
      <c r="N10" s="59"/>
      <c r="O10" s="59"/>
      <c r="P10" s="69"/>
      <c r="Q10" s="69"/>
    </row>
    <row r="11" spans="1:17" s="50" customFormat="1" ht="12.75">
      <c r="A11" s="68" t="s">
        <v>34</v>
      </c>
      <c r="B11" s="106">
        <v>2805.6593024006443</v>
      </c>
      <c r="C11" s="106">
        <v>3204.5922241795824</v>
      </c>
      <c r="D11" s="106">
        <v>1005.7737040454883</v>
      </c>
      <c r="E11" s="106">
        <v>1168.6788530618021</v>
      </c>
      <c r="F11" s="106">
        <v>1992.0488617372484</v>
      </c>
      <c r="G11" s="89"/>
      <c r="H11" s="50" t="s">
        <v>1</v>
      </c>
      <c r="I11" s="89">
        <v>0.10643238349073035</v>
      </c>
      <c r="J11" s="89">
        <v>0.10066646909227912</v>
      </c>
      <c r="K11" s="89">
        <v>0.11567032843893023</v>
      </c>
      <c r="L11" s="89">
        <v>0.24829502957654706</v>
      </c>
      <c r="M11" s="89">
        <v>0.14740627000040435</v>
      </c>
      <c r="N11" s="59"/>
      <c r="O11" s="59"/>
      <c r="P11" s="69"/>
      <c r="Q11" s="69"/>
    </row>
    <row r="12" spans="1:17" s="50" customFormat="1" ht="12.75">
      <c r="A12" s="68" t="s">
        <v>25</v>
      </c>
      <c r="B12" s="106">
        <v>285.24073100466762</v>
      </c>
      <c r="C12" s="106">
        <v>296.54151443565979</v>
      </c>
      <c r="D12" s="106">
        <v>100.56585562612841</v>
      </c>
      <c r="E12" s="106">
        <v>140.20452659340731</v>
      </c>
      <c r="F12" s="106">
        <v>282.86040254813514</v>
      </c>
      <c r="G12" s="89"/>
      <c r="H12" s="50" t="s">
        <v>59</v>
      </c>
      <c r="I12" s="89">
        <v>9.2474330480646536</v>
      </c>
      <c r="J12" s="89">
        <v>9.1604837742206442</v>
      </c>
      <c r="K12" s="89">
        <v>10.491176031815549</v>
      </c>
      <c r="L12" s="89">
        <v>11.932002136445558</v>
      </c>
      <c r="M12" s="89">
        <v>13.465764712665951</v>
      </c>
      <c r="N12" s="59"/>
      <c r="O12" s="59"/>
      <c r="P12" s="69"/>
      <c r="Q12" s="69"/>
    </row>
    <row r="13" spans="1:17" s="50" customFormat="1" ht="12.75">
      <c r="A13" s="70"/>
      <c r="B13" s="110"/>
      <c r="C13" s="110"/>
      <c r="D13" s="110"/>
      <c r="E13" s="69"/>
      <c r="F13" s="69"/>
      <c r="G13" s="89"/>
      <c r="H13" s="50" t="s">
        <v>24</v>
      </c>
      <c r="I13" s="89">
        <v>19.743137559409689</v>
      </c>
      <c r="J13" s="89">
        <v>19.623567728175658</v>
      </c>
      <c r="K13" s="89">
        <v>18.28357221764465</v>
      </c>
      <c r="L13" s="89">
        <v>16.509104608575058</v>
      </c>
      <c r="M13" s="89">
        <v>18.939107955999038</v>
      </c>
      <c r="N13" s="59"/>
      <c r="O13" s="59"/>
      <c r="P13" s="69"/>
      <c r="Q13" s="69"/>
    </row>
    <row r="14" spans="1:17" s="71" customFormat="1" ht="12.75">
      <c r="A14" s="56" t="s">
        <v>68</v>
      </c>
      <c r="B14" s="111">
        <v>1774.749128760719</v>
      </c>
      <c r="C14" s="111">
        <v>2114.2967429619334</v>
      </c>
      <c r="D14" s="111">
        <v>639.25440925008877</v>
      </c>
      <c r="E14" s="111">
        <v>619.39007890378446</v>
      </c>
      <c r="F14" s="111">
        <v>1279.7125534753247</v>
      </c>
      <c r="G14" s="89"/>
      <c r="H14" s="50" t="s">
        <v>60</v>
      </c>
      <c r="I14" s="89">
        <v>15.378460727003748</v>
      </c>
      <c r="J14" s="89">
        <v>15.223047370992163</v>
      </c>
      <c r="K14" s="89">
        <v>15.749575386644235</v>
      </c>
      <c r="L14" s="89">
        <v>19.811436743448461</v>
      </c>
      <c r="M14" s="89">
        <v>25.42926967882909</v>
      </c>
      <c r="N14" s="59"/>
      <c r="O14" s="59"/>
      <c r="P14" s="69"/>
      <c r="Q14" s="69"/>
    </row>
    <row r="15" spans="1:17" s="71" customFormat="1" ht="12.75">
      <c r="A15" s="87" t="s">
        <v>69</v>
      </c>
      <c r="B15" s="112">
        <v>382.48080123806176</v>
      </c>
      <c r="C15" s="112">
        <v>417.2755956968507</v>
      </c>
      <c r="D15" s="112">
        <v>140.47437735720496</v>
      </c>
      <c r="E15" s="112">
        <v>171.5922179996995</v>
      </c>
      <c r="F15" s="112">
        <v>425.86697401211438</v>
      </c>
      <c r="G15" s="89"/>
      <c r="H15" s="50" t="s">
        <v>61</v>
      </c>
      <c r="I15" s="89">
        <v>25.440753905230228</v>
      </c>
      <c r="J15" s="89">
        <v>26.667911190976817</v>
      </c>
      <c r="K15" s="89">
        <v>27.796252849680599</v>
      </c>
      <c r="L15" s="89">
        <v>33.016096538709242</v>
      </c>
      <c r="M15" s="89">
        <v>20.0270295071875</v>
      </c>
      <c r="N15" s="59"/>
      <c r="O15" s="59"/>
      <c r="P15" s="69"/>
      <c r="Q15" s="69"/>
    </row>
    <row r="16" spans="1:17" s="50" customFormat="1" ht="12.75">
      <c r="B16" s="54"/>
      <c r="C16" s="54"/>
      <c r="D16" s="54"/>
      <c r="E16" s="54"/>
      <c r="F16" s="54"/>
      <c r="G16" s="69"/>
      <c r="H16" s="50" t="s">
        <v>71</v>
      </c>
      <c r="I16" s="89">
        <v>13.002485475362811</v>
      </c>
      <c r="J16" s="89">
        <v>14.614624227078348</v>
      </c>
      <c r="K16" s="89">
        <v>11.258246945946663</v>
      </c>
      <c r="L16" s="89">
        <v>3.7774233277581635</v>
      </c>
      <c r="M16" s="89">
        <v>5.4752106866971202</v>
      </c>
      <c r="N16" s="59"/>
      <c r="O16" s="59"/>
      <c r="P16" s="69"/>
      <c r="Q16" s="69"/>
    </row>
    <row r="17" spans="1:17" s="50" customFormat="1" ht="13.5">
      <c r="A17" s="55" t="s">
        <v>76</v>
      </c>
      <c r="B17" s="114">
        <f>SUM(B8,B14,B15)</f>
        <v>8912.9226207233423</v>
      </c>
      <c r="C17" s="114">
        <f>SUM(C8,C14,C15)</f>
        <v>10450.23351439342</v>
      </c>
      <c r="D17" s="114">
        <f>SUM(D8,D14,D15)</f>
        <v>3618.5470350771643</v>
      </c>
      <c r="E17" s="114">
        <f>SUM(E8,E14,E15)</f>
        <v>4597.6193443808716</v>
      </c>
      <c r="F17" s="114">
        <f>SUM(F8,F14,F15)</f>
        <v>8104.845716384616</v>
      </c>
      <c r="G17" s="69"/>
      <c r="H17" s="92" t="s">
        <v>69</v>
      </c>
      <c r="I17" s="90">
        <v>16.384681379444967</v>
      </c>
      <c r="J17" s="90">
        <v>13.921254682236651</v>
      </c>
      <c r="K17" s="90">
        <v>15.520640870156438</v>
      </c>
      <c r="L17" s="90">
        <v>13.766812716406282</v>
      </c>
      <c r="M17" s="90">
        <v>15.51452691292701</v>
      </c>
      <c r="N17" s="59"/>
      <c r="O17" s="59"/>
      <c r="P17" s="69"/>
      <c r="Q17" s="69"/>
    </row>
    <row r="18" spans="1:17" s="50" customFormat="1" ht="12.75">
      <c r="B18" s="73"/>
      <c r="C18" s="73"/>
      <c r="D18" s="73"/>
      <c r="E18" s="69"/>
      <c r="F18" s="69"/>
      <c r="G18" s="69"/>
      <c r="N18" s="69"/>
      <c r="O18" s="69"/>
      <c r="P18" s="69"/>
      <c r="Q18" s="69"/>
    </row>
    <row r="19" spans="1:17" s="50" customFormat="1" ht="13.5">
      <c r="A19" s="66" t="s">
        <v>83</v>
      </c>
      <c r="B19" s="74"/>
      <c r="C19" s="74"/>
      <c r="D19" s="74"/>
      <c r="G19" s="69"/>
      <c r="H19" s="55" t="s">
        <v>97</v>
      </c>
      <c r="I19" s="75">
        <f>SUM(I8:I17)</f>
        <v>100</v>
      </c>
      <c r="J19" s="75">
        <f>SUM(J8:J17)</f>
        <v>100.00000000000001</v>
      </c>
      <c r="K19" s="75">
        <f>SUM(K8:K17)</f>
        <v>100</v>
      </c>
      <c r="L19" s="75">
        <f>SUM(L8:L17)</f>
        <v>99.999999999999986</v>
      </c>
      <c r="M19" s="75">
        <f>SUM(M8:M17)</f>
        <v>100</v>
      </c>
      <c r="N19" s="69"/>
      <c r="O19" s="69"/>
      <c r="P19" s="69"/>
      <c r="Q19" s="69"/>
    </row>
    <row r="20" spans="1:17" s="50" customFormat="1" ht="12.75">
      <c r="A20" s="48"/>
      <c r="B20" s="47">
        <v>2018</v>
      </c>
      <c r="C20" s="47">
        <v>2019</v>
      </c>
      <c r="D20" s="47">
        <v>2020</v>
      </c>
      <c r="E20" s="66">
        <v>2021</v>
      </c>
      <c r="F20" s="47">
        <v>2022</v>
      </c>
    </row>
    <row r="21" spans="1:17" s="74" customFormat="1" ht="12.75">
      <c r="A21" s="308" t="s">
        <v>70</v>
      </c>
      <c r="B21" s="309"/>
      <c r="E21" s="50"/>
      <c r="F21" s="50"/>
      <c r="H21" s="50"/>
      <c r="I21" s="50"/>
      <c r="J21" s="50"/>
      <c r="K21" s="50"/>
    </row>
    <row r="22" spans="1:17" s="50" customFormat="1" ht="12.75">
      <c r="A22" s="86" t="s">
        <v>22</v>
      </c>
      <c r="B22" s="113">
        <f>SUM(B23:B26)</f>
        <v>2910.9296154925441</v>
      </c>
      <c r="C22" s="113">
        <f>SUM(C23:C26)</f>
        <v>3466.8067791093677</v>
      </c>
      <c r="D22" s="113">
        <f>SUM(D23:D26)</f>
        <v>1284.9464035082146</v>
      </c>
      <c r="E22" s="113">
        <f>SUM(E23:E26)</f>
        <v>1811.7694526233929</v>
      </c>
      <c r="F22" s="113">
        <f>SUM(F23:F26)</f>
        <v>2976.7957771060042</v>
      </c>
    </row>
    <row r="23" spans="1:17" s="50" customFormat="1" ht="12.75">
      <c r="A23" s="68" t="s">
        <v>33</v>
      </c>
      <c r="B23" s="145">
        <v>694.28602969283315</v>
      </c>
      <c r="C23" s="145">
        <v>812.47618047253263</v>
      </c>
      <c r="D23" s="145">
        <v>310.61509598155942</v>
      </c>
      <c r="E23" s="59">
        <v>489.89983270532178</v>
      </c>
      <c r="F23" s="59">
        <v>1095.7687663228228</v>
      </c>
    </row>
    <row r="24" spans="1:17" s="50" customFormat="1" ht="12.75">
      <c r="A24" s="68" t="s">
        <v>131</v>
      </c>
      <c r="B24" s="145">
        <v>1148.5648879175001</v>
      </c>
      <c r="C24" s="145">
        <v>1423.3052093704023</v>
      </c>
      <c r="D24" s="145">
        <v>548.2246201719953</v>
      </c>
      <c r="E24" s="59">
        <v>816.40560066880721</v>
      </c>
      <c r="F24" s="59">
        <v>862.98827816710218</v>
      </c>
    </row>
    <row r="25" spans="1:17" s="50" customFormat="1" ht="12.75">
      <c r="A25" s="68" t="s">
        <v>34</v>
      </c>
      <c r="B25" s="145">
        <v>891.33657998245417</v>
      </c>
      <c r="C25" s="145">
        <v>1047.3383525964214</v>
      </c>
      <c r="D25" s="145">
        <v>360.639438712931</v>
      </c>
      <c r="E25" s="59">
        <v>408.16233000288764</v>
      </c>
      <c r="F25" s="59">
        <v>816.0919517277008</v>
      </c>
    </row>
    <row r="26" spans="1:17" s="50" customFormat="1" ht="12.75">
      <c r="A26" s="68" t="s">
        <v>25</v>
      </c>
      <c r="B26" s="145">
        <v>176.74211789975664</v>
      </c>
      <c r="C26" s="145">
        <v>183.68703667001128</v>
      </c>
      <c r="D26" s="145">
        <v>65.467248641728943</v>
      </c>
      <c r="E26" s="59">
        <v>97.301689246376299</v>
      </c>
      <c r="F26" s="59">
        <v>201.94678088837844</v>
      </c>
    </row>
    <row r="27" spans="1:17" s="50" customFormat="1" ht="12.75">
      <c r="A27" s="70"/>
      <c r="B27" s="145"/>
      <c r="C27" s="145"/>
      <c r="D27" s="145"/>
      <c r="E27" s="59"/>
      <c r="F27" s="59"/>
    </row>
    <row r="28" spans="1:17" s="50" customFormat="1" ht="12.75">
      <c r="A28" s="56" t="s">
        <v>68</v>
      </c>
      <c r="B28" s="165">
        <v>1312.3357608493166</v>
      </c>
      <c r="C28" s="165">
        <v>1557.202048038167</v>
      </c>
      <c r="D28" s="165">
        <v>590.05216218477449</v>
      </c>
      <c r="E28" s="57">
        <v>530.524634305885</v>
      </c>
      <c r="F28" s="57">
        <v>1025.3742055327461</v>
      </c>
    </row>
    <row r="29" spans="1:17" s="50" customFormat="1" ht="12.75">
      <c r="A29" s="87" t="s">
        <v>69</v>
      </c>
      <c r="B29" s="166">
        <v>291.39992090537487</v>
      </c>
      <c r="C29" s="166">
        <v>313.13662521914011</v>
      </c>
      <c r="D29" s="166">
        <v>97.056493725788457</v>
      </c>
      <c r="E29" s="57">
        <v>130.47305354525844</v>
      </c>
      <c r="F29" s="57">
        <v>306.85096729761847</v>
      </c>
    </row>
    <row r="30" spans="1:17" s="50" customFormat="1" ht="12.75">
      <c r="A30" s="56"/>
      <c r="B30" s="54"/>
      <c r="C30" s="54"/>
      <c r="D30" s="54"/>
      <c r="E30" s="155"/>
      <c r="F30" s="155"/>
    </row>
    <row r="31" spans="1:17" s="50" customFormat="1" ht="13.5">
      <c r="A31" s="55" t="s">
        <v>95</v>
      </c>
      <c r="B31" s="114">
        <f>SUM(B22,B28,B29)</f>
        <v>4514.6652972472348</v>
      </c>
      <c r="C31" s="114">
        <f>SUM(C22,C28,C29)</f>
        <v>5337.1454523666744</v>
      </c>
      <c r="D31" s="114">
        <f>SUM(D22,D28,D29)</f>
        <v>1972.0550594187775</v>
      </c>
      <c r="E31" s="114">
        <f>SUM(E22,E28,E29)</f>
        <v>2472.7671404745365</v>
      </c>
      <c r="F31" s="114">
        <f>SUM(F22,F28,F29)</f>
        <v>4309.0209499363691</v>
      </c>
    </row>
    <row r="32" spans="1:17" s="50" customFormat="1" ht="12.75">
      <c r="A32" s="76" t="s">
        <v>28</v>
      </c>
      <c r="B32" s="59">
        <f>+'A. PIB tourisme'!B9</f>
        <v>162.72884406235892</v>
      </c>
      <c r="C32" s="59">
        <f>+'A. PIB tourisme'!C9</f>
        <v>189.64386487066457</v>
      </c>
      <c r="D32" s="59">
        <f>+'A. PIB tourisme'!D9</f>
        <v>58.80016483000675</v>
      </c>
      <c r="E32" s="59">
        <f>+'A. PIB tourisme'!E9</f>
        <v>79.498451402311929</v>
      </c>
      <c r="F32" s="59">
        <f>+'A. PIB tourisme'!F9</f>
        <v>158.72071835563904</v>
      </c>
    </row>
    <row r="33" spans="1:7" s="50" customFormat="1" ht="12.75">
      <c r="A33" s="71"/>
      <c r="B33" s="110"/>
      <c r="C33" s="110"/>
      <c r="D33" s="106"/>
      <c r="G33" s="72"/>
    </row>
    <row r="34" spans="1:7" s="50" customFormat="1" ht="13.5">
      <c r="A34" s="55" t="s">
        <v>96</v>
      </c>
      <c r="B34" s="114">
        <f>B31+B32</f>
        <v>4677.3941413095936</v>
      </c>
      <c r="C34" s="114">
        <f>C31+C32</f>
        <v>5526.7893172373388</v>
      </c>
      <c r="D34" s="114">
        <f>D31+D32</f>
        <v>2030.8552242487842</v>
      </c>
      <c r="E34" s="114">
        <f>E31+E32</f>
        <v>2552.2655918768482</v>
      </c>
      <c r="F34" s="114">
        <f>F31+F32</f>
        <v>4467.7416682920084</v>
      </c>
    </row>
    <row r="35" spans="1:7" s="50" customFormat="1" ht="12.75">
      <c r="A35" s="56"/>
      <c r="B35" s="72"/>
      <c r="C35" s="72"/>
      <c r="D35" s="72"/>
      <c r="E35" s="72"/>
      <c r="F35" s="72"/>
    </row>
    <row r="36" spans="1:7" s="50" customFormat="1">
      <c r="A36" s="12"/>
      <c r="B36" s="16"/>
      <c r="C36" s="16"/>
      <c r="D36" s="16"/>
      <c r="E36" s="201"/>
      <c r="F36" s="201"/>
    </row>
    <row r="37" spans="1:7" s="50" customFormat="1">
      <c r="A37" s="288" t="s">
        <v>133</v>
      </c>
      <c r="B37" s="289">
        <f>+B22/'E. Autres Indicateurs'!B46</f>
        <v>1099.7920566316095</v>
      </c>
      <c r="C37" s="289">
        <f>+C22/'E. Autres Indicateurs'!C46</f>
        <v>1181.9599669664749</v>
      </c>
      <c r="D37" s="289">
        <f>+D22/'E. Autres Indicateurs'!D46</f>
        <v>457.09736526918806</v>
      </c>
      <c r="E37" s="289">
        <f>+E22/'E. Autres Indicateurs'!E46</f>
        <v>647.91669442598891</v>
      </c>
      <c r="F37" s="289">
        <f>+F22/'E. Autres Indicateurs'!F46</f>
        <v>958.74127253889139</v>
      </c>
      <c r="G37" s="149"/>
    </row>
    <row r="38" spans="1:7">
      <c r="B38" s="149"/>
      <c r="C38" s="149"/>
      <c r="D38" s="149"/>
      <c r="E38" s="149"/>
      <c r="F38" s="149"/>
    </row>
  </sheetData>
  <mergeCells count="1">
    <mergeCell ref="A21:B21"/>
  </mergeCells>
  <pageMargins left="0.70866141732283472" right="0.70866141732283472" top="0.74803149606299213" bottom="0.74803149606299213" header="0.31496062992125984" footer="0.31496062992125984"/>
  <pageSetup paperSize="9"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111"/>
  <sheetViews>
    <sheetView showGridLines="0" zoomScale="75" zoomScaleNormal="75" workbookViewId="0">
      <selection activeCell="A2" sqref="A2"/>
    </sheetView>
  </sheetViews>
  <sheetFormatPr baseColWidth="10" defaultColWidth="11.42578125" defaultRowHeight="15"/>
  <cols>
    <col min="1" max="1" width="50.7109375" style="142" customWidth="1"/>
    <col min="2" max="2" width="9.85546875" style="142" bestFit="1" customWidth="1"/>
    <col min="3" max="3" width="10.28515625" style="142" bestFit="1" customWidth="1"/>
    <col min="4" max="4" width="9.7109375" style="142" bestFit="1" customWidth="1"/>
    <col min="5" max="5" width="9.28515625" style="142" bestFit="1" customWidth="1"/>
    <col min="6" max="6" width="10.28515625" style="142" bestFit="1" customWidth="1"/>
    <col min="7" max="7" width="8" style="142" customWidth="1"/>
    <col min="8" max="8" width="50.7109375" style="142" customWidth="1"/>
    <col min="9" max="11" width="9.28515625" style="142" bestFit="1" customWidth="1"/>
    <col min="12" max="12" width="9.28515625" style="170" bestFit="1" customWidth="1"/>
    <col min="13" max="13" width="9.28515625" style="142" bestFit="1" customWidth="1"/>
    <col min="14" max="239" width="8" style="142" customWidth="1"/>
    <col min="240" max="16384" width="11.42578125" style="142"/>
  </cols>
  <sheetData>
    <row r="1" spans="1:28" s="141" customFormat="1" ht="60" customHeight="1">
      <c r="A1" s="138" t="s">
        <v>3</v>
      </c>
      <c r="B1" s="139"/>
      <c r="C1" s="140"/>
      <c r="L1" s="169"/>
    </row>
    <row r="2" spans="1:28" ht="20.100000000000001" customHeight="1">
      <c r="A2" s="5" t="s">
        <v>138</v>
      </c>
      <c r="C2" s="143"/>
    </row>
    <row r="3" spans="1:28" ht="12.75" customHeight="1">
      <c r="A3" s="144" t="s">
        <v>109</v>
      </c>
      <c r="C3" s="143"/>
    </row>
    <row r="4" spans="1:28" ht="12.75" customHeight="1">
      <c r="A4" s="144"/>
      <c r="C4" s="143"/>
    </row>
    <row r="5" spans="1:28" s="10" customFormat="1" ht="20.100000000000001" customHeight="1">
      <c r="A5" s="15" t="s">
        <v>123</v>
      </c>
      <c r="H5" s="15" t="s">
        <v>124</v>
      </c>
      <c r="L5" s="171"/>
    </row>
    <row r="6" spans="1:28" s="50" customFormat="1" ht="21.95" customHeight="1">
      <c r="A6" s="48"/>
      <c r="B6" s="47">
        <v>2018</v>
      </c>
      <c r="C6" s="47">
        <v>2019</v>
      </c>
      <c r="D6" s="47">
        <v>2020</v>
      </c>
      <c r="E6" s="47">
        <v>2021</v>
      </c>
      <c r="F6" s="47">
        <v>2022</v>
      </c>
      <c r="H6" s="48"/>
      <c r="I6" s="47">
        <v>2018</v>
      </c>
      <c r="J6" s="47">
        <v>2019</v>
      </c>
      <c r="K6" s="47">
        <v>2020</v>
      </c>
      <c r="L6" s="47">
        <v>2021</v>
      </c>
      <c r="M6" s="47">
        <v>2022</v>
      </c>
      <c r="N6" s="47"/>
      <c r="O6" s="47"/>
      <c r="P6" s="47"/>
      <c r="Q6" s="47"/>
      <c r="R6" s="47"/>
      <c r="S6" s="47"/>
      <c r="T6" s="47"/>
      <c r="U6" s="47"/>
      <c r="V6" s="47"/>
      <c r="W6" s="47"/>
      <c r="X6" s="47"/>
      <c r="Y6" s="47"/>
      <c r="Z6" s="47"/>
      <c r="AA6" s="47"/>
      <c r="AB6" s="47"/>
    </row>
    <row r="7" spans="1:28" s="50" customFormat="1" ht="11.25" customHeight="1">
      <c r="A7" s="48"/>
      <c r="B7" s="67"/>
      <c r="C7" s="67"/>
      <c r="D7" s="67"/>
      <c r="H7" s="48"/>
      <c r="I7" s="67"/>
      <c r="J7" s="67"/>
      <c r="K7" s="67"/>
      <c r="L7" s="172"/>
    </row>
    <row r="8" spans="1:28" s="50" customFormat="1" ht="12.75">
      <c r="A8" s="311" t="s">
        <v>125</v>
      </c>
      <c r="B8" s="311"/>
      <c r="C8" s="311"/>
      <c r="D8" s="311"/>
      <c r="E8" s="311"/>
      <c r="F8" s="311"/>
      <c r="H8" s="307" t="s">
        <v>14</v>
      </c>
      <c r="I8" s="307"/>
      <c r="J8" s="307"/>
      <c r="K8" s="307"/>
      <c r="L8" s="307"/>
      <c r="M8" s="307"/>
    </row>
    <row r="9" spans="1:28" s="50" customFormat="1" ht="12.75">
      <c r="A9" s="77"/>
      <c r="B9" s="77"/>
      <c r="C9" s="77"/>
      <c r="D9" s="77"/>
      <c r="H9" s="77"/>
      <c r="I9" s="77"/>
      <c r="J9" s="77"/>
      <c r="K9" s="77"/>
      <c r="L9" s="172"/>
    </row>
    <row r="10" spans="1:28" s="50" customFormat="1" ht="12.75">
      <c r="A10" s="56" t="s">
        <v>32</v>
      </c>
      <c r="B10" s="75">
        <f>SUM(B11:B14)</f>
        <v>7581.5431610873811</v>
      </c>
      <c r="C10" s="75">
        <f>SUM(C11:C14)</f>
        <v>8865.0532495578391</v>
      </c>
      <c r="D10" s="75">
        <f>SUM(D11:D14)</f>
        <v>3147.8449211248462</v>
      </c>
      <c r="E10" s="75">
        <f>SUM(E11:E14)</f>
        <v>4149.4462597153179</v>
      </c>
      <c r="F10" s="75">
        <f>SUM(F11:F14)</f>
        <v>7593.6412834716602</v>
      </c>
      <c r="H10" s="56" t="s">
        <v>32</v>
      </c>
      <c r="I10" s="75">
        <f>SUM(I11:I14)</f>
        <v>1423.0262904488159</v>
      </c>
      <c r="J10" s="75">
        <f>SUM(J11:J14)</f>
        <v>1603.8089816200415</v>
      </c>
      <c r="K10" s="75">
        <f>SUM(K11:K14)</f>
        <v>1628.8815862272031</v>
      </c>
      <c r="L10" s="116">
        <f>SUM(L11:L14)</f>
        <v>1653.5533983703829</v>
      </c>
      <c r="M10" s="116">
        <f>SUM(M11:M14)</f>
        <v>2275.6666835114643</v>
      </c>
    </row>
    <row r="11" spans="1:28" s="50" customFormat="1" ht="12.75">
      <c r="A11" s="68" t="s">
        <v>33</v>
      </c>
      <c r="B11" s="89">
        <v>1442.745264927541</v>
      </c>
      <c r="C11" s="89">
        <v>1648.7267633177341</v>
      </c>
      <c r="D11" s="89">
        <f>K11+K25</f>
        <v>730.89999999999986</v>
      </c>
      <c r="E11" s="89">
        <f t="shared" ref="E11:F11" si="0">L11+L25</f>
        <v>1101.1999999999998</v>
      </c>
      <c r="F11" s="89">
        <f t="shared" si="0"/>
        <v>2704.5</v>
      </c>
      <c r="H11" s="68" t="s">
        <v>33</v>
      </c>
      <c r="I11" s="89">
        <v>211.43868927105399</v>
      </c>
      <c r="J11" s="89">
        <v>224.18418770304683</v>
      </c>
      <c r="K11" s="89">
        <v>381.80178222027257</v>
      </c>
      <c r="L11" s="174">
        <v>594.74846931331695</v>
      </c>
      <c r="M11" s="59">
        <v>927.09873612758474</v>
      </c>
      <c r="N11" s="89"/>
      <c r="O11" s="264"/>
      <c r="P11" s="89"/>
      <c r="Q11" s="69"/>
      <c r="R11" s="69"/>
      <c r="S11" s="69"/>
      <c r="T11" s="69"/>
      <c r="U11" s="69"/>
      <c r="V11" s="69"/>
      <c r="W11" s="69"/>
      <c r="X11" s="69"/>
      <c r="Y11" s="69"/>
      <c r="Z11" s="69"/>
      <c r="AA11" s="69"/>
      <c r="AB11" s="69"/>
    </row>
    <row r="12" spans="1:28" s="50" customFormat="1" ht="12.75">
      <c r="A12" s="68" t="s">
        <v>131</v>
      </c>
      <c r="B12" s="89">
        <v>2744.2295602154045</v>
      </c>
      <c r="C12" s="89">
        <v>3401.0208155780051</v>
      </c>
      <c r="D12" s="89">
        <f t="shared" ref="D12:D14" si="1">K12+K26</f>
        <v>1157.3</v>
      </c>
      <c r="E12" s="89">
        <f t="shared" ref="E12:E14" si="2">L12+L26</f>
        <v>1484.2000000000003</v>
      </c>
      <c r="F12" s="89">
        <f t="shared" ref="F12:F14" si="3">M12+M26</f>
        <v>2184.3000000000002</v>
      </c>
      <c r="H12" s="68" t="s">
        <v>131</v>
      </c>
      <c r="I12" s="89">
        <v>486.2461291778427</v>
      </c>
      <c r="J12" s="89">
        <v>557.17715272053476</v>
      </c>
      <c r="K12" s="89">
        <v>426.92887666256371</v>
      </c>
      <c r="L12" s="174">
        <v>536.0497102557797</v>
      </c>
      <c r="M12" s="59">
        <v>540.79942674835343</v>
      </c>
      <c r="N12" s="89"/>
      <c r="O12" s="89"/>
      <c r="P12" s="89"/>
      <c r="Q12" s="69"/>
      <c r="R12" s="69"/>
      <c r="S12" s="69"/>
      <c r="T12" s="69"/>
      <c r="U12" s="69"/>
      <c r="V12" s="69"/>
      <c r="W12" s="69"/>
      <c r="X12" s="69"/>
      <c r="Y12" s="69"/>
      <c r="Z12" s="69"/>
      <c r="AA12" s="69"/>
      <c r="AB12" s="69"/>
    </row>
    <row r="13" spans="1:28" s="50" customFormat="1" ht="12.75">
      <c r="A13" s="68" t="s">
        <v>34</v>
      </c>
      <c r="B13" s="89">
        <v>2833.897185071984</v>
      </c>
      <c r="C13" s="89">
        <v>3235.3625464622633</v>
      </c>
      <c r="D13" s="89">
        <f t="shared" si="1"/>
        <v>1064.1661347176864</v>
      </c>
      <c r="E13" s="89">
        <f t="shared" si="2"/>
        <v>1268.6988171396906</v>
      </c>
      <c r="F13" s="89">
        <f t="shared" si="3"/>
        <v>2129.691450452995</v>
      </c>
      <c r="H13" s="68" t="s">
        <v>34</v>
      </c>
      <c r="I13" s="89">
        <v>588.09984133236003</v>
      </c>
      <c r="J13" s="89">
        <v>673.08960697580426</v>
      </c>
      <c r="K13" s="89">
        <v>720.20536487087293</v>
      </c>
      <c r="L13" s="174">
        <v>371.84488598347463</v>
      </c>
      <c r="M13" s="59">
        <v>638.90743513589837</v>
      </c>
      <c r="N13" s="179"/>
      <c r="O13" s="89"/>
      <c r="P13" s="89"/>
      <c r="Q13" s="69"/>
      <c r="R13" s="69"/>
      <c r="S13" s="69"/>
      <c r="T13" s="69"/>
      <c r="U13" s="69"/>
      <c r="V13" s="69"/>
      <c r="W13" s="69"/>
      <c r="X13" s="69"/>
      <c r="Y13" s="69"/>
      <c r="Z13" s="69"/>
      <c r="AA13" s="69"/>
      <c r="AB13" s="69"/>
    </row>
    <row r="14" spans="1:28" s="50" customFormat="1" ht="12.75">
      <c r="A14" s="68" t="s">
        <v>25</v>
      </c>
      <c r="B14" s="89">
        <v>560.67115087245202</v>
      </c>
      <c r="C14" s="89">
        <v>579.94312419983805</v>
      </c>
      <c r="D14" s="89">
        <f t="shared" si="1"/>
        <v>195.4787864071599</v>
      </c>
      <c r="E14" s="89">
        <f t="shared" si="2"/>
        <v>295.34744257562693</v>
      </c>
      <c r="F14" s="89">
        <f t="shared" si="3"/>
        <v>575.14983301866505</v>
      </c>
      <c r="H14" s="68" t="s">
        <v>25</v>
      </c>
      <c r="I14" s="89">
        <v>137.24163066755918</v>
      </c>
      <c r="J14" s="89">
        <v>149.35803422065578</v>
      </c>
      <c r="K14" s="89">
        <v>99.945562473494022</v>
      </c>
      <c r="L14" s="174">
        <v>150.91033281781168</v>
      </c>
      <c r="M14" s="59">
        <v>168.86108549962779</v>
      </c>
      <c r="N14" s="89"/>
      <c r="O14" s="89"/>
      <c r="P14" s="89"/>
      <c r="Q14" s="69"/>
      <c r="R14" s="69"/>
      <c r="S14" s="69"/>
      <c r="T14" s="69"/>
      <c r="U14" s="69"/>
      <c r="V14" s="69"/>
      <c r="W14" s="69"/>
      <c r="X14" s="69"/>
      <c r="Y14" s="69"/>
      <c r="Z14" s="69"/>
      <c r="AA14" s="69"/>
      <c r="AB14" s="69"/>
    </row>
    <row r="15" spans="1:28" s="50" customFormat="1" ht="12.75">
      <c r="A15" s="78"/>
      <c r="B15" s="146"/>
      <c r="C15" s="146"/>
      <c r="D15" s="146"/>
      <c r="E15" s="54"/>
      <c r="F15" s="54"/>
      <c r="H15" s="78"/>
      <c r="I15" s="146"/>
      <c r="J15" s="146"/>
      <c r="K15" s="146"/>
      <c r="L15" s="168"/>
      <c r="M15" s="59"/>
      <c r="N15" s="89"/>
      <c r="O15" s="89"/>
      <c r="P15" s="89"/>
      <c r="Q15" s="69"/>
      <c r="R15" s="69"/>
      <c r="S15" s="69"/>
      <c r="T15" s="69"/>
      <c r="U15" s="69"/>
      <c r="V15" s="69"/>
      <c r="W15" s="69"/>
      <c r="X15" s="69"/>
      <c r="Y15" s="69"/>
      <c r="Z15" s="69"/>
      <c r="AA15" s="69"/>
      <c r="AB15" s="69"/>
    </row>
    <row r="16" spans="1:28" s="50" customFormat="1" ht="12.75">
      <c r="A16" s="56" t="s">
        <v>73</v>
      </c>
      <c r="B16" s="147">
        <v>1494.1079610736897</v>
      </c>
      <c r="C16" s="75">
        <v>1849.6215900456853</v>
      </c>
      <c r="D16" s="147">
        <f t="shared" ref="D16:D17" si="4">K16+K30</f>
        <v>752.92659156126331</v>
      </c>
      <c r="E16" s="147">
        <f t="shared" ref="E16:E17" si="5">L16+L30</f>
        <v>715.16483359318386</v>
      </c>
      <c r="F16" s="147">
        <f t="shared" ref="F16:F17" si="6">M16+M30</f>
        <v>1468.4232719390343</v>
      </c>
      <c r="H16" s="56" t="s">
        <v>73</v>
      </c>
      <c r="I16" s="75">
        <v>324.52997086400228</v>
      </c>
      <c r="J16" s="75">
        <v>340.55574853482477</v>
      </c>
      <c r="K16" s="75">
        <v>479.83899747193072</v>
      </c>
      <c r="L16" s="116">
        <v>415.29835995234919</v>
      </c>
      <c r="M16" s="116">
        <v>646.30196052888743</v>
      </c>
      <c r="N16" s="89"/>
      <c r="O16" s="89"/>
      <c r="P16" s="89"/>
      <c r="Q16" s="69"/>
      <c r="R16" s="69"/>
      <c r="S16" s="69"/>
      <c r="T16" s="69"/>
      <c r="U16" s="69"/>
      <c r="V16" s="69"/>
      <c r="W16" s="69"/>
      <c r="X16" s="69"/>
      <c r="Y16" s="69"/>
      <c r="Z16" s="69"/>
      <c r="AA16" s="69"/>
      <c r="AB16" s="69"/>
    </row>
    <row r="17" spans="1:28" s="50" customFormat="1" ht="12.75">
      <c r="A17" s="56" t="s">
        <v>74</v>
      </c>
      <c r="B17" s="75">
        <v>2684.6804694318257</v>
      </c>
      <c r="C17" s="75">
        <v>3160.8651559272175</v>
      </c>
      <c r="D17" s="75">
        <f t="shared" si="4"/>
        <v>1302.5</v>
      </c>
      <c r="E17" s="75">
        <f t="shared" si="5"/>
        <v>1912.1</v>
      </c>
      <c r="F17" s="75">
        <f t="shared" si="6"/>
        <v>3501.8</v>
      </c>
      <c r="H17" s="56" t="s">
        <v>74</v>
      </c>
      <c r="I17" s="75">
        <v>748.72471030104703</v>
      </c>
      <c r="J17" s="75">
        <v>779.04317957668991</v>
      </c>
      <c r="K17" s="75">
        <v>430.2</v>
      </c>
      <c r="L17" s="116">
        <v>1351.9990096786826</v>
      </c>
      <c r="M17" s="116">
        <v>1727.1</v>
      </c>
      <c r="N17" s="89"/>
      <c r="O17" s="89"/>
      <c r="P17" s="89"/>
      <c r="Q17" s="167"/>
      <c r="R17" s="69"/>
      <c r="S17" s="69"/>
      <c r="T17" s="69"/>
      <c r="U17" s="69"/>
      <c r="V17" s="69"/>
      <c r="W17" s="69"/>
      <c r="X17" s="69"/>
      <c r="Y17" s="69"/>
      <c r="Z17" s="69"/>
      <c r="AA17" s="69"/>
      <c r="AB17" s="69"/>
    </row>
    <row r="18" spans="1:28" s="50" customFormat="1" ht="12.75">
      <c r="A18" s="92"/>
      <c r="B18" s="90"/>
      <c r="C18" s="90"/>
      <c r="D18" s="90"/>
      <c r="E18" s="103"/>
      <c r="F18" s="103"/>
      <c r="I18" s="89"/>
      <c r="J18" s="89"/>
      <c r="K18" s="89"/>
      <c r="L18" s="172"/>
      <c r="N18" s="89"/>
      <c r="O18" s="89"/>
      <c r="P18" s="89"/>
      <c r="Q18" s="89"/>
      <c r="R18" s="69"/>
      <c r="S18" s="69"/>
      <c r="T18" s="69"/>
      <c r="U18" s="69"/>
      <c r="V18" s="69"/>
      <c r="W18" s="69"/>
      <c r="X18" s="69"/>
      <c r="Y18" s="69"/>
      <c r="Z18" s="69"/>
      <c r="AA18" s="69"/>
      <c r="AB18" s="69"/>
    </row>
    <row r="19" spans="1:28" s="50" customFormat="1" ht="12.75">
      <c r="A19" s="55" t="s">
        <v>15</v>
      </c>
      <c r="B19" s="75">
        <f>B10+B16+B17</f>
        <v>11760.331591592896</v>
      </c>
      <c r="C19" s="75">
        <f>C10+C16+C17</f>
        <v>13875.53999553074</v>
      </c>
      <c r="D19" s="75">
        <f>D10+D16+D17</f>
        <v>5203.2715126861094</v>
      </c>
      <c r="E19" s="75">
        <f>E10+E16+E17</f>
        <v>6776.7110933085023</v>
      </c>
      <c r="F19" s="75">
        <f>F10+F16+F17</f>
        <v>12563.864555410695</v>
      </c>
      <c r="H19" s="281" t="s">
        <v>15</v>
      </c>
      <c r="I19" s="109">
        <f>I10+I16+I17</f>
        <v>2496.2809716138654</v>
      </c>
      <c r="J19" s="109">
        <f>(J10+J16+J17)</f>
        <v>2723.4079097315562</v>
      </c>
      <c r="K19" s="109">
        <f>(K10+K16+K17)</f>
        <v>2538.9205836991337</v>
      </c>
      <c r="L19" s="282">
        <f>L10+L16+L17</f>
        <v>3420.8507680014145</v>
      </c>
      <c r="M19" s="282">
        <f>M10+M16+M17</f>
        <v>4649.0686440403515</v>
      </c>
      <c r="N19" s="89"/>
      <c r="O19" s="89"/>
      <c r="P19" s="89"/>
      <c r="Q19" s="69"/>
      <c r="R19" s="69"/>
      <c r="S19" s="69"/>
      <c r="T19" s="69"/>
      <c r="U19" s="69"/>
      <c r="V19" s="69"/>
      <c r="W19" s="69"/>
      <c r="X19" s="69"/>
      <c r="Y19" s="69"/>
      <c r="Z19" s="69"/>
      <c r="AA19" s="69"/>
      <c r="AB19" s="69"/>
    </row>
    <row r="20" spans="1:28" s="50" customFormat="1" ht="12.75">
      <c r="B20" s="89"/>
      <c r="C20" s="89"/>
      <c r="D20" s="89"/>
      <c r="E20" s="89"/>
      <c r="F20" s="89"/>
      <c r="H20" s="55"/>
      <c r="J20" s="59"/>
      <c r="K20" s="59"/>
      <c r="L20" s="59"/>
      <c r="M20" s="59"/>
      <c r="N20" s="69"/>
      <c r="O20" s="69"/>
      <c r="P20" s="246"/>
      <c r="Q20" s="69"/>
      <c r="R20" s="69"/>
      <c r="S20" s="69"/>
      <c r="T20" s="69"/>
      <c r="U20" s="69"/>
      <c r="V20" s="69"/>
      <c r="W20" s="69"/>
      <c r="X20" s="69"/>
      <c r="Y20" s="69"/>
      <c r="Z20" s="69"/>
      <c r="AA20" s="69"/>
      <c r="AB20" s="69"/>
    </row>
    <row r="21" spans="1:28" s="50" customFormat="1" ht="12.75">
      <c r="A21" s="148"/>
      <c r="B21" s="126">
        <f>B19/'A. PIB tourisme'!B11*100</f>
        <v>10.40870872067026</v>
      </c>
      <c r="C21" s="126">
        <f>C19/'A. PIB tourisme'!C11*100</f>
        <v>11.283747060978804</v>
      </c>
      <c r="D21" s="126">
        <f>D19/'A. PIB tourisme'!D11*100</f>
        <v>4.3541258213492879</v>
      </c>
      <c r="E21" s="126">
        <f>E19/'A. PIB tourisme'!E11*100</f>
        <v>5.1803633040151453</v>
      </c>
      <c r="F21" s="126">
        <f>F19/'A. PIB tourisme'!F11*100</f>
        <v>9.0769067384985558</v>
      </c>
      <c r="H21" s="55"/>
      <c r="I21" s="59"/>
      <c r="J21" s="59"/>
      <c r="K21" s="59"/>
      <c r="L21" s="59"/>
      <c r="M21" s="59"/>
      <c r="N21" s="69"/>
      <c r="O21" s="69"/>
      <c r="P21" s="69"/>
      <c r="Q21" s="69"/>
      <c r="R21" s="69"/>
      <c r="S21" s="69"/>
      <c r="T21" s="69"/>
      <c r="U21" s="69"/>
      <c r="V21" s="69"/>
      <c r="W21" s="69"/>
      <c r="X21" s="69"/>
      <c r="Y21" s="69"/>
      <c r="Z21" s="69"/>
      <c r="AA21" s="69"/>
      <c r="AB21" s="69"/>
    </row>
    <row r="22" spans="1:28" s="50" customFormat="1" ht="12.75">
      <c r="A22" s="148"/>
      <c r="B22" s="126"/>
      <c r="C22" s="126"/>
      <c r="D22" s="126"/>
      <c r="E22" s="126"/>
      <c r="F22" s="126"/>
      <c r="H22" s="312" t="s">
        <v>55</v>
      </c>
      <c r="I22" s="312"/>
      <c r="J22" s="312"/>
      <c r="K22" s="312"/>
      <c r="L22" s="312"/>
      <c r="M22" s="312"/>
      <c r="N22" s="69"/>
      <c r="O22" s="69"/>
      <c r="P22" s="69"/>
      <c r="Q22" s="69"/>
      <c r="R22" s="69"/>
      <c r="S22" s="69"/>
      <c r="T22" s="69"/>
      <c r="U22" s="69"/>
      <c r="V22" s="69"/>
      <c r="W22" s="69"/>
      <c r="X22" s="69"/>
      <c r="Y22" s="69"/>
      <c r="Z22" s="69"/>
      <c r="AA22" s="69"/>
      <c r="AB22" s="69"/>
    </row>
    <row r="23" spans="1:28" s="50" customFormat="1" ht="13.5">
      <c r="A23" s="203" t="s">
        <v>127</v>
      </c>
      <c r="B23" s="57">
        <f>B19/'E. Autres Indicateurs'!B14*1000*1000</f>
        <v>1024.7295819755232</v>
      </c>
      <c r="C23" s="57">
        <f>C19/'E. Autres Indicateurs'!C14*1000*1000</f>
        <v>1197.443860668589</v>
      </c>
      <c r="D23" s="57">
        <f>D19/'E. Autres Indicateurs'!D14*1000*1000</f>
        <v>445.16165101148653</v>
      </c>
      <c r="E23" s="57">
        <f>E19/'E. Autres Indicateurs'!E14*1000*1000</f>
        <v>576.06200868545943</v>
      </c>
      <c r="F23" s="57">
        <f>F19/'E. Autres Indicateurs'!F14*1000*1000</f>
        <v>1064.410631361472</v>
      </c>
      <c r="H23" s="77"/>
      <c r="I23" s="77"/>
      <c r="J23" s="77"/>
      <c r="K23" s="77"/>
      <c r="L23" s="172"/>
      <c r="N23" s="69"/>
      <c r="O23" s="69"/>
      <c r="P23" s="69"/>
      <c r="Q23" s="69"/>
      <c r="R23" s="69"/>
      <c r="S23" s="69"/>
      <c r="T23" s="69"/>
      <c r="U23" s="69"/>
      <c r="V23" s="69"/>
      <c r="W23" s="69"/>
      <c r="X23" s="69"/>
      <c r="Y23" s="69"/>
      <c r="Z23" s="69"/>
      <c r="AA23" s="69"/>
      <c r="AB23" s="69"/>
    </row>
    <row r="24" spans="1:28" s="50" customFormat="1" ht="13.5">
      <c r="A24" s="203" t="s">
        <v>126</v>
      </c>
      <c r="B24" s="59">
        <f>I33/'E. Autres Indicateurs'!B8*1000</f>
        <v>436.72653096722712</v>
      </c>
      <c r="C24" s="59">
        <f>J33/'E. Autres Indicateurs'!C8*1000</f>
        <v>458.85148618883204</v>
      </c>
      <c r="D24" s="59">
        <f>K33/'E. Autres Indicateurs'!D8*1000</f>
        <v>945.49228463765883</v>
      </c>
      <c r="E24" s="59">
        <f>L33/'E. Autres Indicateurs'!E8*1000</f>
        <v>966.99079456384652</v>
      </c>
      <c r="F24" s="59">
        <f>M33/'E. Autres Indicateurs'!F8*1000</f>
        <v>621.33052561916941</v>
      </c>
      <c r="H24" s="56" t="s">
        <v>32</v>
      </c>
      <c r="I24" s="75">
        <f>SUM(I25:I28)</f>
        <v>6158.5168706385648</v>
      </c>
      <c r="J24" s="75">
        <f>SUM(J25:J28)</f>
        <v>7261.2442679377991</v>
      </c>
      <c r="K24" s="75">
        <f>SUM(K25:K28)</f>
        <v>1518.9633348976429</v>
      </c>
      <c r="L24" s="116">
        <f>SUM(L25:L28)</f>
        <v>2495.8928613449343</v>
      </c>
      <c r="M24" s="116">
        <f>SUM(M25:M28)</f>
        <v>5317.9745999601964</v>
      </c>
      <c r="N24" s="69"/>
    </row>
    <row r="25" spans="1:28" s="50" customFormat="1" ht="13.5">
      <c r="A25" s="203" t="s">
        <v>128</v>
      </c>
      <c r="B25" s="59">
        <f>B24/'E. Autres Indicateurs'!B47</f>
        <v>139.65417337145917</v>
      </c>
      <c r="C25" s="59">
        <f>C24/'E. Autres Indicateurs'!C47</f>
        <v>139.66381146552385</v>
      </c>
      <c r="D25" s="59">
        <f>D24/'E. Autres Indicateurs'!D47</f>
        <v>294.78464944742126</v>
      </c>
      <c r="E25" s="59">
        <f>E24/'E. Autres Indicateurs'!E47</f>
        <v>293.34752899036721</v>
      </c>
      <c r="F25" s="59">
        <f>F24/'E. Autres Indicateurs'!F47</f>
        <v>190.52789721847518</v>
      </c>
      <c r="H25" s="68" t="s">
        <v>33</v>
      </c>
      <c r="I25" s="89">
        <v>1231.306575656487</v>
      </c>
      <c r="J25" s="89">
        <v>1424.5425756146874</v>
      </c>
      <c r="K25" s="89">
        <v>349.09821777972735</v>
      </c>
      <c r="L25" s="174">
        <v>506.45153068668299</v>
      </c>
      <c r="M25" s="59">
        <v>1777.4012638724155</v>
      </c>
      <c r="N25" s="69"/>
      <c r="O25" s="59"/>
    </row>
    <row r="26" spans="1:28" s="50" customFormat="1" ht="12.75">
      <c r="A26" s="203"/>
      <c r="H26" s="68" t="s">
        <v>131</v>
      </c>
      <c r="I26" s="89">
        <v>2257.9834310375618</v>
      </c>
      <c r="J26" s="89">
        <v>2843.8436628574705</v>
      </c>
      <c r="K26" s="89">
        <v>730.37112333743619</v>
      </c>
      <c r="L26" s="174">
        <v>948.15028974422057</v>
      </c>
      <c r="M26" s="59">
        <v>1643.500573251647</v>
      </c>
      <c r="N26" s="69"/>
    </row>
    <row r="27" spans="1:28" s="50" customFormat="1" ht="13.5">
      <c r="A27" s="79" t="s">
        <v>129</v>
      </c>
      <c r="B27" s="75">
        <f>B19/'E. Autres Indicateurs'!B46</f>
        <v>4443.2263834036939</v>
      </c>
      <c r="C27" s="75">
        <f>C19/'E. Autres Indicateurs'!C46</f>
        <v>4730.6740293650882</v>
      </c>
      <c r="D27" s="75">
        <f>D19/'E. Autres Indicateurs'!D46</f>
        <v>1850.9734668585641</v>
      </c>
      <c r="E27" s="75">
        <f>E19/'E. Autres Indicateurs'!E46</f>
        <v>2423.4563864065021</v>
      </c>
      <c r="F27" s="75">
        <f>F19/'E. Autres Indicateurs'!F46</f>
        <v>4046.4635110343952</v>
      </c>
      <c r="H27" s="68" t="s">
        <v>34</v>
      </c>
      <c r="I27" s="89">
        <v>2245.797343739624</v>
      </c>
      <c r="J27" s="89">
        <v>2562.2729394864591</v>
      </c>
      <c r="K27" s="89">
        <v>343.96076984681349</v>
      </c>
      <c r="L27" s="174">
        <v>896.85393115621605</v>
      </c>
      <c r="M27" s="59">
        <v>1490.7840153170966</v>
      </c>
      <c r="N27" s="69"/>
    </row>
    <row r="28" spans="1:28" s="50" customFormat="1" ht="12.75">
      <c r="A28" s="79"/>
      <c r="C28" s="59"/>
      <c r="D28" s="59"/>
      <c r="E28" s="59"/>
      <c r="F28" s="59"/>
      <c r="H28" s="68" t="s">
        <v>25</v>
      </c>
      <c r="I28" s="89">
        <v>423.42952020489281</v>
      </c>
      <c r="J28" s="89">
        <v>430.58508997918227</v>
      </c>
      <c r="K28" s="89">
        <v>95.53322393366588</v>
      </c>
      <c r="L28" s="115">
        <v>144.43710975781528</v>
      </c>
      <c r="M28" s="59">
        <v>406.2887475190372</v>
      </c>
      <c r="N28" s="69"/>
      <c r="O28" s="89"/>
      <c r="P28" s="89"/>
      <c r="Q28" s="89"/>
    </row>
    <row r="29" spans="1:28" s="50" customFormat="1" ht="13.5">
      <c r="A29" s="50" t="s">
        <v>130</v>
      </c>
      <c r="B29" s="59">
        <f>I19/'E. Autres Indicateurs'!B14/'E. Autres Indicateurs'!B47*1000000</f>
        <v>69.554865521418847</v>
      </c>
      <c r="C29" s="59">
        <f>J19/'E. Autres Indicateurs'!C14/'E. Autres Indicateurs'!C47*1000000</f>
        <v>71.536833021326032</v>
      </c>
      <c r="D29" s="59">
        <f>K19/'E. Autres Indicateurs'!D14/'E. Autres Indicateurs'!D47*1000000</f>
        <v>67.723165197442398</v>
      </c>
      <c r="E29" s="59">
        <f>L19/'E. Autres Indicateurs'!E14/'E. Autres Indicateurs'!E47*1000000</f>
        <v>88.21541605099479</v>
      </c>
      <c r="F29" s="59">
        <f>M19/'E. Autres Indicateurs'!F14/'E. Autres Indicateurs'!F47*1000000</f>
        <v>120.77799062525938</v>
      </c>
      <c r="I29" s="146"/>
      <c r="J29" s="146"/>
      <c r="K29" s="146"/>
      <c r="L29" s="168"/>
      <c r="M29" s="59"/>
      <c r="N29" s="69"/>
    </row>
    <row r="30" spans="1:28" s="50" customFormat="1" ht="12.75">
      <c r="B30" s="73"/>
      <c r="C30" s="73"/>
      <c r="D30" s="73"/>
      <c r="E30" s="73"/>
      <c r="F30" s="73"/>
      <c r="H30" s="56" t="s">
        <v>73</v>
      </c>
      <c r="I30" s="75">
        <v>1169.5779902096874</v>
      </c>
      <c r="J30" s="75">
        <v>1509.0658415108605</v>
      </c>
      <c r="K30" s="75">
        <v>273.08759408933258</v>
      </c>
      <c r="L30" s="116">
        <v>299.86647364083473</v>
      </c>
      <c r="M30" s="116">
        <v>822.12131141014686</v>
      </c>
      <c r="N30" s="69"/>
    </row>
    <row r="31" spans="1:28" s="50" customFormat="1" ht="12.75">
      <c r="A31" s="56"/>
      <c r="B31" s="89"/>
      <c r="C31" s="89"/>
      <c r="D31" s="89"/>
      <c r="E31" s="89"/>
      <c r="F31" s="89"/>
      <c r="H31" s="56" t="s">
        <v>74</v>
      </c>
      <c r="I31" s="75">
        <v>1935.9557591307787</v>
      </c>
      <c r="J31" s="75">
        <v>2381.8219763505276</v>
      </c>
      <c r="K31" s="75">
        <v>872.3</v>
      </c>
      <c r="L31" s="116">
        <v>560.10099032131734</v>
      </c>
      <c r="M31" s="116">
        <v>1774.7</v>
      </c>
      <c r="N31" s="69"/>
    </row>
    <row r="32" spans="1:28">
      <c r="A32" s="48"/>
      <c r="B32" s="47"/>
      <c r="C32" s="59"/>
      <c r="D32" s="59"/>
      <c r="E32" s="59"/>
      <c r="F32" s="59"/>
      <c r="H32" s="92"/>
      <c r="I32" s="92"/>
      <c r="J32" s="92"/>
      <c r="K32" s="92"/>
      <c r="L32" s="283"/>
      <c r="M32" s="284"/>
      <c r="N32" s="89"/>
    </row>
    <row r="33" spans="1:13">
      <c r="A33" s="50"/>
      <c r="B33" s="67"/>
      <c r="C33" s="59"/>
      <c r="D33" s="59"/>
      <c r="E33" s="59"/>
      <c r="F33" s="59"/>
      <c r="H33" s="281" t="s">
        <v>15</v>
      </c>
      <c r="I33" s="109">
        <f>I24+I30+I31</f>
        <v>9264.0506199790307</v>
      </c>
      <c r="J33" s="109">
        <f>(J24+J30+J31)</f>
        <v>11152.132085799187</v>
      </c>
      <c r="K33" s="109">
        <f>K24+K30+K31</f>
        <v>2664.3509289869753</v>
      </c>
      <c r="L33" s="282">
        <f>L24+L30+L31</f>
        <v>3355.860325307086</v>
      </c>
      <c r="M33" s="282">
        <f>M24+M30+M31</f>
        <v>7914.7959113703428</v>
      </c>
    </row>
    <row r="34" spans="1:13">
      <c r="A34" s="55"/>
      <c r="B34" s="55"/>
      <c r="C34" s="59"/>
      <c r="D34" s="59"/>
      <c r="E34" s="246"/>
      <c r="F34" s="59"/>
      <c r="H34" s="266"/>
      <c r="I34" s="267"/>
      <c r="J34" s="267"/>
      <c r="K34" s="267"/>
      <c r="L34" s="268"/>
      <c r="M34" s="268"/>
    </row>
    <row r="35" spans="1:13">
      <c r="A35" s="35"/>
      <c r="C35" s="248"/>
      <c r="D35" s="249"/>
      <c r="E35" s="249"/>
      <c r="F35" s="249"/>
      <c r="J35" s="59"/>
      <c r="K35" s="59"/>
      <c r="L35" s="59"/>
      <c r="M35" s="59"/>
    </row>
    <row r="36" spans="1:13">
      <c r="A36" s="13"/>
      <c r="C36" s="250"/>
      <c r="D36" s="249"/>
      <c r="E36" s="251"/>
      <c r="F36" s="249"/>
      <c r="I36" s="269"/>
      <c r="J36" s="269"/>
      <c r="K36" s="269"/>
      <c r="L36" s="269"/>
      <c r="M36" s="269"/>
    </row>
    <row r="37" spans="1:13">
      <c r="A37" s="13"/>
      <c r="B37" s="36"/>
      <c r="C37" s="36"/>
      <c r="D37" s="59"/>
      <c r="E37" s="59"/>
      <c r="F37" s="59"/>
      <c r="I37" s="200"/>
      <c r="J37" s="200"/>
      <c r="K37" s="200"/>
      <c r="L37" s="200"/>
      <c r="M37" s="200"/>
    </row>
    <row r="38" spans="1:13">
      <c r="A38" s="13"/>
      <c r="B38" s="36"/>
      <c r="C38" s="184"/>
      <c r="D38" s="36"/>
      <c r="H38" s="294" t="s">
        <v>140</v>
      </c>
      <c r="I38" s="298">
        <f>I33/'E. Autres Indicateurs'!B46</f>
        <v>3500.0946879171192</v>
      </c>
      <c r="J38" s="298">
        <f>J33/'E. Autres Indicateurs'!C46</f>
        <v>3802.1656560632732</v>
      </c>
      <c r="K38" s="298">
        <f>K33/'E. Autres Indicateurs'!D46</f>
        <v>947.79656681974143</v>
      </c>
      <c r="L38" s="298">
        <f>L33/'E. Autres Indicateurs'!E46</f>
        <v>1200.1074009609433</v>
      </c>
      <c r="M38" s="298">
        <f>M33/'E. Autres Indicateurs'!F46</f>
        <v>2549.1307003028573</v>
      </c>
    </row>
    <row r="39" spans="1:13">
      <c r="A39" s="13"/>
      <c r="B39" s="36"/>
      <c r="C39" s="184"/>
      <c r="D39" s="36"/>
      <c r="H39" s="294" t="s">
        <v>139</v>
      </c>
      <c r="I39" s="298">
        <f>I19/'E. Autres Indicateurs'!B46</f>
        <v>943.13169548657459</v>
      </c>
      <c r="J39" s="298">
        <f>J19/'E. Autres Indicateurs'!C46</f>
        <v>928.50837330181582</v>
      </c>
      <c r="K39" s="298">
        <f>K19/'E. Autres Indicateurs'!D46</f>
        <v>903.1769000388224</v>
      </c>
      <c r="L39" s="298">
        <f>L19/'E. Autres Indicateurs'!E46</f>
        <v>1223.3489854455581</v>
      </c>
      <c r="M39" s="298">
        <f>M19/'E. Autres Indicateurs'!F46</f>
        <v>1497.3328107315376</v>
      </c>
    </row>
    <row r="40" spans="1:13">
      <c r="A40" s="214"/>
      <c r="B40" s="215"/>
      <c r="C40" s="215"/>
      <c r="D40" s="215"/>
      <c r="E40" s="215"/>
      <c r="F40" s="215"/>
      <c r="H40" s="294" t="s">
        <v>141</v>
      </c>
      <c r="I40" s="299">
        <f>SUM(I38:I39)</f>
        <v>4443.2263834036939</v>
      </c>
      <c r="J40" s="299">
        <f>SUM(J38:J39)</f>
        <v>4730.6740293650892</v>
      </c>
      <c r="K40" s="299">
        <f>SUM(K38:K39)</f>
        <v>1850.9734668585638</v>
      </c>
      <c r="L40" s="299">
        <f>SUM(L38:L39)</f>
        <v>2423.4563864065012</v>
      </c>
      <c r="M40" s="299">
        <f>SUM(M38:M39)</f>
        <v>4046.4635110343952</v>
      </c>
    </row>
    <row r="41" spans="1:13">
      <c r="A41" s="216"/>
      <c r="B41" s="217"/>
      <c r="C41" s="217"/>
      <c r="D41" s="217"/>
      <c r="E41" s="217"/>
      <c r="F41" s="217"/>
      <c r="J41" s="59"/>
      <c r="K41" s="59"/>
      <c r="L41" s="59"/>
    </row>
    <row r="42" spans="1:13">
      <c r="A42" s="218"/>
      <c r="B42" s="219"/>
      <c r="C42" s="219"/>
      <c r="D42" s="219"/>
      <c r="E42" s="219"/>
      <c r="F42" s="219"/>
      <c r="I42" s="252"/>
      <c r="J42" s="252"/>
      <c r="K42" s="252"/>
      <c r="L42" s="252"/>
      <c r="M42" s="252"/>
    </row>
    <row r="43" spans="1:13">
      <c r="A43" s="218"/>
      <c r="B43" s="219"/>
      <c r="C43" s="219"/>
      <c r="D43" s="219"/>
      <c r="E43" s="219"/>
      <c r="F43" s="219"/>
      <c r="I43" s="252"/>
      <c r="J43" s="252"/>
      <c r="K43" s="252"/>
      <c r="L43" s="252"/>
      <c r="M43" s="252"/>
    </row>
    <row r="44" spans="1:13">
      <c r="A44" s="220"/>
      <c r="B44" s="221"/>
      <c r="C44" s="222"/>
      <c r="D44" s="222"/>
      <c r="E44" s="222"/>
      <c r="F44" s="222"/>
    </row>
    <row r="45" spans="1:13">
      <c r="A45" s="218"/>
      <c r="B45" s="221"/>
      <c r="C45" s="223"/>
      <c r="D45" s="223"/>
      <c r="E45" s="223"/>
      <c r="F45" s="223"/>
      <c r="I45" s="252"/>
      <c r="J45" s="252"/>
      <c r="K45" s="201"/>
      <c r="L45" s="252"/>
      <c r="M45" s="252"/>
    </row>
    <row r="46" spans="1:13">
      <c r="A46" s="218"/>
      <c r="B46" s="224"/>
      <c r="C46" s="223"/>
      <c r="D46" s="223"/>
      <c r="E46" s="223"/>
      <c r="F46" s="223"/>
      <c r="I46" s="252"/>
      <c r="J46" s="252"/>
      <c r="K46" s="201"/>
      <c r="L46" s="252"/>
      <c r="M46" s="252"/>
    </row>
    <row r="47" spans="1:13">
      <c r="A47" s="220"/>
      <c r="B47" s="225"/>
      <c r="C47" s="226"/>
      <c r="D47" s="226"/>
      <c r="E47" s="226"/>
      <c r="F47" s="226"/>
    </row>
    <row r="48" spans="1:13">
      <c r="A48" s="218"/>
      <c r="B48" s="225"/>
      <c r="C48" s="227"/>
      <c r="D48" s="227"/>
      <c r="E48" s="227"/>
      <c r="F48" s="227"/>
    </row>
    <row r="49" spans="1:6">
      <c r="A49" s="218"/>
      <c r="B49" s="225"/>
      <c r="C49" s="227"/>
      <c r="D49" s="227"/>
      <c r="E49" s="227"/>
      <c r="F49" s="227"/>
    </row>
    <row r="50" spans="1:6">
      <c r="A50" s="216"/>
      <c r="B50" s="228"/>
      <c r="C50" s="228"/>
      <c r="D50" s="228"/>
      <c r="E50" s="228"/>
      <c r="F50" s="228"/>
    </row>
    <row r="51" spans="1:6">
      <c r="A51" s="218"/>
      <c r="B51" s="229"/>
      <c r="C51" s="229"/>
      <c r="D51" s="229"/>
      <c r="E51" s="229"/>
      <c r="F51" s="229"/>
    </row>
    <row r="52" spans="1:6">
      <c r="A52" s="218"/>
      <c r="B52" s="230"/>
      <c r="C52" s="230"/>
      <c r="D52" s="230"/>
      <c r="E52" s="230"/>
      <c r="F52" s="230"/>
    </row>
    <row r="53" spans="1:6">
      <c r="A53" s="310"/>
      <c r="B53" s="310"/>
      <c r="C53" s="310"/>
      <c r="D53" s="310"/>
      <c r="E53" s="310"/>
      <c r="F53" s="233"/>
    </row>
    <row r="54" spans="1:6">
      <c r="A54" s="14"/>
      <c r="B54" s="36"/>
      <c r="C54" s="36"/>
      <c r="D54" s="36"/>
    </row>
    <row r="55" spans="1:6">
      <c r="A55" s="35"/>
      <c r="B55" s="39"/>
      <c r="C55" s="39"/>
      <c r="D55" s="39"/>
    </row>
    <row r="56" spans="1:6">
      <c r="A56" s="12"/>
      <c r="B56" s="36"/>
      <c r="C56" s="36"/>
      <c r="D56" s="36"/>
    </row>
    <row r="57" spans="1:6">
      <c r="A57" s="35"/>
      <c r="B57" s="40"/>
      <c r="C57" s="40"/>
      <c r="D57" s="40"/>
    </row>
    <row r="58" spans="1:6">
      <c r="A58" s="28"/>
      <c r="B58" s="28"/>
      <c r="C58" s="28"/>
      <c r="D58" s="28"/>
    </row>
    <row r="59" spans="1:6">
      <c r="A59" s="35"/>
      <c r="B59" s="12"/>
      <c r="C59" s="12"/>
      <c r="D59" s="12"/>
    </row>
    <row r="60" spans="1:6">
      <c r="A60" s="13"/>
      <c r="B60" s="39"/>
      <c r="C60" s="39"/>
      <c r="D60" s="39"/>
    </row>
    <row r="61" spans="1:6">
      <c r="A61" s="13"/>
      <c r="B61" s="39"/>
      <c r="C61" s="39"/>
      <c r="D61" s="39"/>
    </row>
    <row r="62" spans="1:6">
      <c r="A62" s="13"/>
      <c r="B62" s="39"/>
      <c r="C62" s="39"/>
      <c r="D62" s="39"/>
    </row>
    <row r="63" spans="1:6">
      <c r="A63" s="13"/>
      <c r="B63" s="39"/>
      <c r="C63" s="39"/>
      <c r="D63" s="39"/>
    </row>
    <row r="64" spans="1:6">
      <c r="A64" s="13"/>
      <c r="B64" s="39"/>
      <c r="C64" s="39"/>
      <c r="D64" s="39"/>
    </row>
    <row r="65" spans="1:4">
      <c r="A65" s="13"/>
      <c r="B65" s="39"/>
      <c r="C65" s="39"/>
      <c r="D65" s="39"/>
    </row>
    <row r="66" spans="1:4">
      <c r="A66" s="13"/>
      <c r="B66" s="39"/>
      <c r="C66" s="39"/>
      <c r="D66" s="39"/>
    </row>
    <row r="67" spans="1:4">
      <c r="A67" s="13"/>
      <c r="B67" s="39"/>
      <c r="C67" s="39"/>
      <c r="D67" s="39"/>
    </row>
    <row r="68" spans="1:4">
      <c r="A68" s="13"/>
      <c r="B68" s="39"/>
      <c r="C68" s="39"/>
      <c r="D68" s="39"/>
    </row>
    <row r="69" spans="1:4">
      <c r="A69" s="14"/>
      <c r="B69" s="38"/>
      <c r="C69" s="38"/>
      <c r="D69" s="38"/>
    </row>
    <row r="70" spans="1:4">
      <c r="A70" s="38"/>
      <c r="B70" s="38"/>
      <c r="C70" s="38"/>
      <c r="D70" s="38"/>
    </row>
    <row r="71" spans="1:4">
      <c r="A71" s="35"/>
      <c r="B71" s="39"/>
      <c r="C71" s="39"/>
      <c r="D71" s="39"/>
    </row>
    <row r="72" spans="1:4">
      <c r="A72" s="13"/>
      <c r="B72" s="39"/>
      <c r="C72" s="39"/>
      <c r="D72" s="39"/>
    </row>
    <row r="73" spans="1:4">
      <c r="A73" s="13"/>
      <c r="B73" s="39"/>
      <c r="C73" s="39"/>
      <c r="D73" s="39"/>
    </row>
    <row r="74" spans="1:4">
      <c r="A74" s="13"/>
      <c r="B74" s="39"/>
      <c r="C74" s="39"/>
      <c r="D74" s="39"/>
    </row>
    <row r="75" spans="1:4">
      <c r="A75" s="13"/>
      <c r="B75" s="39"/>
      <c r="C75" s="39"/>
      <c r="D75" s="39"/>
    </row>
    <row r="76" spans="1:4">
      <c r="A76" s="13"/>
      <c r="B76" s="39"/>
      <c r="C76" s="39"/>
      <c r="D76" s="39"/>
    </row>
    <row r="77" spans="1:4">
      <c r="A77" s="14"/>
      <c r="B77" s="38"/>
      <c r="C77" s="38"/>
      <c r="D77" s="38"/>
    </row>
    <row r="78" spans="1:4">
      <c r="A78" s="14"/>
      <c r="B78" s="38"/>
      <c r="C78" s="38"/>
      <c r="D78" s="38"/>
    </row>
    <row r="79" spans="1:4">
      <c r="A79" s="35"/>
      <c r="B79" s="39"/>
      <c r="C79" s="39"/>
      <c r="D79" s="39"/>
    </row>
    <row r="80" spans="1:4">
      <c r="A80" s="12"/>
      <c r="B80" s="39"/>
      <c r="C80" s="39"/>
      <c r="D80" s="39"/>
    </row>
    <row r="81" spans="1:4">
      <c r="A81" s="35"/>
      <c r="B81" s="41"/>
      <c r="C81" s="41"/>
      <c r="D81" s="41"/>
    </row>
    <row r="82" spans="1:4">
      <c r="A82" s="28"/>
      <c r="B82" s="28"/>
      <c r="C82" s="28"/>
      <c r="D82" s="28"/>
    </row>
    <row r="83" spans="1:4">
      <c r="A83" s="35"/>
      <c r="B83" s="12"/>
      <c r="C83" s="12"/>
      <c r="D83" s="12"/>
    </row>
    <row r="84" spans="1:4">
      <c r="A84" s="13"/>
      <c r="B84" s="36"/>
      <c r="C84" s="36"/>
      <c r="D84" s="36"/>
    </row>
    <row r="85" spans="1:4">
      <c r="A85" s="13"/>
      <c r="B85" s="36"/>
      <c r="C85" s="36"/>
      <c r="D85" s="36"/>
    </row>
    <row r="86" spans="1:4">
      <c r="A86" s="13"/>
      <c r="B86" s="36"/>
      <c r="C86" s="36"/>
      <c r="D86" s="36"/>
    </row>
    <row r="87" spans="1:4">
      <c r="A87" s="13"/>
      <c r="B87" s="36"/>
      <c r="C87" s="36"/>
      <c r="D87" s="36"/>
    </row>
    <row r="88" spans="1:4">
      <c r="A88" s="13"/>
      <c r="B88" s="36"/>
      <c r="C88" s="36"/>
      <c r="D88" s="36"/>
    </row>
    <row r="89" spans="1:4">
      <c r="A89" s="13"/>
      <c r="B89" s="36"/>
      <c r="C89" s="36"/>
      <c r="D89" s="36"/>
    </row>
    <row r="90" spans="1:4">
      <c r="A90" s="13"/>
      <c r="B90" s="36"/>
      <c r="C90" s="36"/>
      <c r="D90" s="36"/>
    </row>
    <row r="91" spans="1:4">
      <c r="A91" s="13"/>
      <c r="B91" s="36"/>
      <c r="C91" s="36"/>
      <c r="D91" s="36"/>
    </row>
    <row r="92" spans="1:4">
      <c r="A92" s="13"/>
      <c r="B92" s="36"/>
      <c r="C92" s="36"/>
      <c r="D92" s="36"/>
    </row>
    <row r="93" spans="1:4">
      <c r="A93" s="14"/>
      <c r="B93" s="37"/>
      <c r="C93" s="37"/>
      <c r="D93" s="37"/>
    </row>
    <row r="94" spans="1:4">
      <c r="A94" s="38"/>
      <c r="B94" s="37"/>
      <c r="C94" s="37"/>
      <c r="D94" s="37"/>
    </row>
    <row r="95" spans="1:4">
      <c r="A95" s="35"/>
      <c r="B95" s="36"/>
      <c r="C95" s="36"/>
      <c r="D95" s="36"/>
    </row>
    <row r="96" spans="1:4">
      <c r="A96" s="13"/>
      <c r="B96" s="36"/>
      <c r="C96" s="36"/>
      <c r="D96" s="36"/>
    </row>
    <row r="97" spans="1:4">
      <c r="A97" s="13"/>
      <c r="B97" s="36"/>
      <c r="C97" s="36"/>
      <c r="D97" s="36"/>
    </row>
    <row r="98" spans="1:4">
      <c r="A98" s="13"/>
      <c r="B98" s="36"/>
      <c r="C98" s="36"/>
      <c r="D98" s="36"/>
    </row>
    <row r="99" spans="1:4">
      <c r="A99" s="13"/>
      <c r="B99" s="36"/>
      <c r="C99" s="36"/>
      <c r="D99" s="36"/>
    </row>
    <row r="100" spans="1:4">
      <c r="A100" s="13"/>
      <c r="B100" s="36"/>
      <c r="C100" s="36"/>
      <c r="D100" s="36"/>
    </row>
    <row r="101" spans="1:4">
      <c r="A101" s="14"/>
      <c r="B101" s="37"/>
      <c r="C101" s="37"/>
      <c r="D101" s="37"/>
    </row>
    <row r="102" spans="1:4">
      <c r="A102" s="14"/>
      <c r="B102" s="37"/>
      <c r="C102" s="37"/>
      <c r="D102" s="37"/>
    </row>
    <row r="103" spans="1:4">
      <c r="A103" s="35"/>
      <c r="B103" s="36"/>
      <c r="C103" s="36"/>
      <c r="D103" s="36"/>
    </row>
    <row r="104" spans="1:4">
      <c r="A104" s="12"/>
      <c r="B104" s="36"/>
      <c r="C104" s="36"/>
      <c r="D104" s="36"/>
    </row>
    <row r="105" spans="1:4">
      <c r="A105" s="35"/>
      <c r="B105" s="42"/>
      <c r="C105" s="42"/>
      <c r="D105" s="42"/>
    </row>
    <row r="106" spans="1:4">
      <c r="A106" s="12"/>
      <c r="B106" s="43"/>
      <c r="C106" s="43"/>
      <c r="D106" s="43"/>
    </row>
    <row r="107" spans="1:4">
      <c r="A107" s="35"/>
      <c r="B107" s="44"/>
      <c r="C107" s="44"/>
      <c r="D107" s="44"/>
    </row>
    <row r="108" spans="1:4">
      <c r="A108" s="150"/>
      <c r="B108" s="44"/>
      <c r="C108" s="44"/>
      <c r="D108" s="44"/>
    </row>
    <row r="109" spans="1:4">
      <c r="A109" s="12"/>
      <c r="B109" s="151"/>
      <c r="C109" s="151"/>
      <c r="D109" s="151"/>
    </row>
    <row r="110" spans="1:4">
      <c r="A110" s="12"/>
    </row>
    <row r="111" spans="1:4">
      <c r="A111" s="12"/>
    </row>
  </sheetData>
  <mergeCells count="4">
    <mergeCell ref="A53:E53"/>
    <mergeCell ref="A8:F8"/>
    <mergeCell ref="H8:M8"/>
    <mergeCell ref="H22:M22"/>
  </mergeCells>
  <pageMargins left="0.70866141732283472" right="0.70866141732283472" top="0.74803149606299213" bottom="0.74803149606299213" header="0.31496062992125984" footer="0.31496062992125984"/>
  <pageSetup paperSize="9"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2"/>
  <sheetViews>
    <sheetView showGridLines="0" zoomScale="75" zoomScaleNormal="75" workbookViewId="0">
      <selection activeCell="A2" sqref="A2"/>
    </sheetView>
  </sheetViews>
  <sheetFormatPr baseColWidth="10" defaultColWidth="11.42578125" defaultRowHeight="15"/>
  <cols>
    <col min="1" max="1" width="50.7109375" style="142" customWidth="1"/>
    <col min="2" max="4" width="8.85546875" style="142" customWidth="1"/>
    <col min="5" max="6" width="9.28515625" style="142" bestFit="1" customWidth="1"/>
    <col min="7" max="240" width="8" style="142" customWidth="1"/>
    <col min="241" max="16384" width="11.42578125" style="142"/>
  </cols>
  <sheetData>
    <row r="1" spans="1:9" s="141" customFormat="1" ht="60" customHeight="1">
      <c r="A1" s="138" t="s">
        <v>3</v>
      </c>
      <c r="B1" s="139"/>
      <c r="C1" s="140"/>
    </row>
    <row r="2" spans="1:9" ht="20.100000000000001" customHeight="1">
      <c r="A2" s="5" t="s">
        <v>138</v>
      </c>
      <c r="C2" s="143"/>
    </row>
    <row r="3" spans="1:9" ht="12.75" customHeight="1">
      <c r="A3" s="144" t="s">
        <v>109</v>
      </c>
      <c r="C3" s="143"/>
    </row>
    <row r="4" spans="1:9" ht="12.75" customHeight="1">
      <c r="A4" s="144"/>
      <c r="C4" s="143"/>
    </row>
    <row r="5" spans="1:9" s="10" customFormat="1" ht="20.100000000000001" customHeight="1">
      <c r="A5" s="8" t="s">
        <v>86</v>
      </c>
    </row>
    <row r="6" spans="1:9" s="50" customFormat="1" ht="21.95" customHeight="1">
      <c r="A6" s="48"/>
      <c r="B6" s="47">
        <v>2018</v>
      </c>
      <c r="C6" s="47">
        <v>2019</v>
      </c>
      <c r="D6" s="47">
        <v>2020</v>
      </c>
      <c r="E6" s="47">
        <v>2021</v>
      </c>
      <c r="F6" s="47">
        <v>2022</v>
      </c>
    </row>
    <row r="7" spans="1:9" s="50" customFormat="1" ht="12.75">
      <c r="A7" s="80"/>
      <c r="B7" s="313" t="s">
        <v>56</v>
      </c>
      <c r="C7" s="313"/>
      <c r="D7" s="313"/>
      <c r="E7" s="313"/>
      <c r="F7" s="313"/>
      <c r="G7" s="243"/>
      <c r="H7" s="243"/>
      <c r="I7" s="243"/>
    </row>
    <row r="8" spans="1:9" s="50" customFormat="1" ht="12.75">
      <c r="A8" s="81"/>
      <c r="B8" s="81"/>
      <c r="C8" s="81"/>
      <c r="D8" s="81"/>
    </row>
    <row r="9" spans="1:9" s="50" customFormat="1" ht="12.75">
      <c r="A9" s="82" t="s">
        <v>22</v>
      </c>
      <c r="B9" s="75">
        <f>SUM(B10:B13)</f>
        <v>86.739592513218099</v>
      </c>
      <c r="C9" s="75">
        <f>SUM(C10:C13)</f>
        <v>100.96405250707673</v>
      </c>
      <c r="D9" s="75">
        <f>SUM(D10:D13)</f>
        <v>58.137251211439597</v>
      </c>
      <c r="E9" s="75">
        <f>SUM(E10:E13)</f>
        <v>61.454094823267084</v>
      </c>
      <c r="F9" s="75">
        <f>SUM(F10:F13)</f>
        <v>74.14</v>
      </c>
    </row>
    <row r="10" spans="1:9" s="50" customFormat="1" ht="12.75">
      <c r="A10" s="83" t="s">
        <v>23</v>
      </c>
      <c r="B10" s="115">
        <v>23.908262510839393</v>
      </c>
      <c r="C10" s="115">
        <v>31.023280213014534</v>
      </c>
      <c r="D10" s="115">
        <v>24.09086963827853</v>
      </c>
      <c r="E10" s="115">
        <v>24.030475575590724</v>
      </c>
      <c r="F10" s="59">
        <v>26.06</v>
      </c>
      <c r="H10" s="89"/>
      <c r="I10" s="89"/>
    </row>
    <row r="11" spans="1:9" s="50" customFormat="1" ht="12.75">
      <c r="A11" s="83" t="s">
        <v>132</v>
      </c>
      <c r="B11" s="115">
        <v>37.366565119935736</v>
      </c>
      <c r="C11" s="115">
        <v>41.940271409727792</v>
      </c>
      <c r="D11" s="115">
        <v>21.861305261340441</v>
      </c>
      <c r="E11" s="115">
        <v>24.675317646915168</v>
      </c>
      <c r="F11" s="59">
        <v>22.38</v>
      </c>
      <c r="H11" s="89"/>
      <c r="I11" s="89"/>
    </row>
    <row r="12" spans="1:9" s="50" customFormat="1" ht="12.75">
      <c r="A12" s="83" t="s">
        <v>24</v>
      </c>
      <c r="B12" s="115">
        <v>20.411972414907041</v>
      </c>
      <c r="C12" s="115">
        <v>23.043253352452513</v>
      </c>
      <c r="D12" s="115">
        <v>10.27711863853102</v>
      </c>
      <c r="E12" s="115">
        <v>10.064294437640328</v>
      </c>
      <c r="F12" s="59">
        <v>21.2</v>
      </c>
      <c r="H12" s="89"/>
      <c r="I12" s="89"/>
    </row>
    <row r="13" spans="1:9" s="50" customFormat="1" ht="12.75">
      <c r="A13" s="83" t="s">
        <v>25</v>
      </c>
      <c r="B13" s="115">
        <v>5.052792467535931</v>
      </c>
      <c r="C13" s="115">
        <v>4.9572475318818974</v>
      </c>
      <c r="D13" s="115">
        <v>1.9079576732896066</v>
      </c>
      <c r="E13" s="115">
        <v>2.6840071631208651</v>
      </c>
      <c r="F13" s="59">
        <v>4.5</v>
      </c>
      <c r="H13" s="89"/>
      <c r="I13" s="89"/>
    </row>
    <row r="14" spans="1:9" s="50" customFormat="1" ht="12.75">
      <c r="A14" s="84"/>
      <c r="B14" s="115"/>
      <c r="C14" s="115"/>
      <c r="D14" s="115"/>
      <c r="E14" s="89"/>
      <c r="F14" s="59"/>
      <c r="H14" s="89"/>
      <c r="I14" s="89"/>
    </row>
    <row r="15" spans="1:9" s="50" customFormat="1" ht="12.75">
      <c r="A15" s="82" t="s">
        <v>26</v>
      </c>
      <c r="B15" s="117">
        <v>50.467679180490023</v>
      </c>
      <c r="C15" s="117">
        <v>54.78078008416648</v>
      </c>
      <c r="D15" s="117">
        <v>16.572753850498522</v>
      </c>
      <c r="E15" s="89">
        <v>11.40226834486451</v>
      </c>
      <c r="F15" s="59">
        <v>32.65</v>
      </c>
      <c r="G15" s="89"/>
      <c r="H15" s="270"/>
      <c r="I15" s="89"/>
    </row>
    <row r="16" spans="1:9" s="50" customFormat="1" ht="12.75">
      <c r="A16" s="84"/>
      <c r="B16" s="106"/>
      <c r="C16" s="118"/>
      <c r="D16" s="118"/>
      <c r="E16" s="89"/>
      <c r="I16" s="89"/>
    </row>
    <row r="17" spans="1:9" s="50" customFormat="1" ht="13.5">
      <c r="A17" s="85" t="s">
        <v>112</v>
      </c>
      <c r="B17" s="116">
        <f>B9+B15</f>
        <v>137.20727169370812</v>
      </c>
      <c r="C17" s="116">
        <f>C9+C15</f>
        <v>155.74483259124321</v>
      </c>
      <c r="D17" s="116">
        <f>D9+D15</f>
        <v>74.710005061938119</v>
      </c>
      <c r="E17" s="116">
        <f>E9+E15</f>
        <v>72.856363168131594</v>
      </c>
      <c r="F17" s="116">
        <f>F9+F15</f>
        <v>106.78999999999999</v>
      </c>
      <c r="I17" s="89"/>
    </row>
    <row r="18" spans="1:9" s="50" customFormat="1" ht="12.75">
      <c r="A18" s="84"/>
      <c r="B18" s="106"/>
      <c r="C18" s="106"/>
      <c r="D18" s="106"/>
      <c r="E18" s="89"/>
      <c r="I18" s="89"/>
    </row>
    <row r="19" spans="1:9" s="50" customFormat="1" ht="12.75">
      <c r="A19" s="85" t="s">
        <v>57</v>
      </c>
      <c r="B19" s="114">
        <v>3497.7190000000001</v>
      </c>
      <c r="C19" s="114">
        <v>3527.9406921404789</v>
      </c>
      <c r="D19" s="114">
        <v>3478.75</v>
      </c>
      <c r="E19" s="114">
        <v>3425.3500000000004</v>
      </c>
      <c r="F19" s="112">
        <v>3436.3250000000003</v>
      </c>
      <c r="I19" s="89"/>
    </row>
    <row r="20" spans="1:9" s="50" customFormat="1" ht="12.75">
      <c r="A20" s="314" t="s">
        <v>58</v>
      </c>
      <c r="B20" s="314"/>
      <c r="C20" s="314"/>
      <c r="D20" s="314"/>
      <c r="E20" s="314"/>
      <c r="F20" s="314"/>
      <c r="I20" s="89"/>
    </row>
    <row r="21" spans="1:9" s="50" customFormat="1" ht="12.75">
      <c r="A21" s="84"/>
      <c r="B21" s="285">
        <f>B17/B19*100</f>
        <v>3.9227642842008783</v>
      </c>
      <c r="C21" s="285">
        <f>C17/C19*100</f>
        <v>4.4146102835064784</v>
      </c>
      <c r="D21" s="285">
        <f>D17/D19*100</f>
        <v>2.1476106377847826</v>
      </c>
      <c r="E21" s="285">
        <f>E17/E19*100</f>
        <v>2.1269757300168326</v>
      </c>
      <c r="F21" s="285">
        <f>F17/F19*100</f>
        <v>3.1076804434970495</v>
      </c>
      <c r="I21" s="89"/>
    </row>
    <row r="22" spans="1:9" s="50" customFormat="1" ht="12.75">
      <c r="A22" s="84"/>
      <c r="B22" s="57"/>
      <c r="C22" s="57"/>
      <c r="D22" s="57"/>
      <c r="E22" s="57"/>
      <c r="I22" s="89"/>
    </row>
  </sheetData>
  <mergeCells count="2">
    <mergeCell ref="B7:F7"/>
    <mergeCell ref="A20:F20"/>
  </mergeCells>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A1:Q56"/>
  <sheetViews>
    <sheetView showGridLines="0" zoomScale="75" zoomScaleNormal="75" workbookViewId="0">
      <selection activeCell="A2" sqref="A2"/>
    </sheetView>
  </sheetViews>
  <sheetFormatPr baseColWidth="10" defaultRowHeight="15"/>
  <cols>
    <col min="1" max="1" width="50.7109375" customWidth="1"/>
    <col min="2" max="6" width="12.140625" bestFit="1" customWidth="1"/>
    <col min="7" max="7" width="8" customWidth="1"/>
    <col min="8" max="8" width="39.85546875" customWidth="1"/>
    <col min="9" max="9" width="14.5703125" customWidth="1"/>
    <col min="10" max="11" width="9.42578125" bestFit="1" customWidth="1"/>
    <col min="12" max="13" width="10.42578125" bestFit="1" customWidth="1"/>
    <col min="14" max="241" width="8" customWidth="1"/>
  </cols>
  <sheetData>
    <row r="1" spans="1:17" s="4" customFormat="1" ht="60" customHeight="1">
      <c r="A1" s="1" t="s">
        <v>3</v>
      </c>
      <c r="B1" s="2"/>
      <c r="C1" s="3"/>
    </row>
    <row r="2" spans="1:17" ht="20.100000000000001" customHeight="1">
      <c r="A2" s="5" t="s">
        <v>138</v>
      </c>
      <c r="C2" s="6"/>
    </row>
    <row r="3" spans="1:17" ht="12.75" customHeight="1">
      <c r="A3" s="7" t="s">
        <v>110</v>
      </c>
      <c r="C3" s="6"/>
    </row>
    <row r="4" spans="1:17" ht="12.75" customHeight="1">
      <c r="A4" s="7"/>
      <c r="C4" s="6"/>
    </row>
    <row r="5" spans="1:17" s="10" customFormat="1" ht="20.100000000000001" customHeight="1">
      <c r="A5" s="8" t="s">
        <v>101</v>
      </c>
      <c r="B5" s="9"/>
      <c r="C5" s="9"/>
      <c r="D5" s="9"/>
      <c r="H5" s="66" t="s">
        <v>93</v>
      </c>
      <c r="I5" s="74"/>
      <c r="J5" s="74"/>
      <c r="K5" s="74"/>
    </row>
    <row r="6" spans="1:17" s="49" customFormat="1" ht="13.5" customHeight="1">
      <c r="A6" s="46"/>
      <c r="B6" s="47">
        <v>2018</v>
      </c>
      <c r="C6" s="47">
        <v>2019</v>
      </c>
      <c r="D6" s="47">
        <v>2020</v>
      </c>
      <c r="E6" s="47">
        <v>2021</v>
      </c>
      <c r="F6" s="47">
        <v>2022</v>
      </c>
      <c r="G6" s="47"/>
      <c r="H6" s="48"/>
      <c r="I6" s="47">
        <v>2018</v>
      </c>
      <c r="J6" s="47">
        <v>2019</v>
      </c>
      <c r="K6" s="47">
        <v>2020</v>
      </c>
      <c r="L6" s="47">
        <v>2021</v>
      </c>
      <c r="M6" s="47">
        <v>2022</v>
      </c>
      <c r="N6" s="47"/>
      <c r="O6" s="47"/>
      <c r="P6" s="47"/>
      <c r="Q6" s="47"/>
    </row>
    <row r="7" spans="1:17" s="49" customFormat="1" ht="12.75">
      <c r="A7" s="315" t="s">
        <v>90</v>
      </c>
      <c r="B7" s="315"/>
      <c r="C7" s="315"/>
      <c r="D7" s="315"/>
      <c r="E7" s="315"/>
      <c r="F7" s="315"/>
      <c r="I7" s="67"/>
      <c r="J7" s="67"/>
      <c r="K7" s="157"/>
      <c r="L7" s="157"/>
      <c r="M7" s="157"/>
    </row>
    <row r="8" spans="1:17" s="49" customFormat="1" ht="12.75">
      <c r="A8" s="50" t="s">
        <v>92</v>
      </c>
      <c r="B8" s="161">
        <v>21212.474999999999</v>
      </c>
      <c r="C8" s="162">
        <v>24304.448</v>
      </c>
      <c r="D8" s="162">
        <v>2817.951</v>
      </c>
      <c r="E8" s="162">
        <v>3470.4160000000002</v>
      </c>
      <c r="F8" s="162">
        <v>12738.463</v>
      </c>
      <c r="G8" s="58"/>
      <c r="H8" s="152" t="s">
        <v>102</v>
      </c>
      <c r="I8" s="153">
        <v>63325</v>
      </c>
      <c r="J8" s="153">
        <v>68029</v>
      </c>
      <c r="K8" s="156">
        <v>69662</v>
      </c>
      <c r="L8" s="238">
        <f>SUM(L9:L13)</f>
        <v>148393</v>
      </c>
      <c r="M8" s="238">
        <f>SUM(M9:M13)</f>
        <v>147603</v>
      </c>
      <c r="N8" s="51"/>
      <c r="O8" s="51"/>
      <c r="P8" s="51"/>
      <c r="Q8" s="51"/>
    </row>
    <row r="9" spans="1:17" s="49" customFormat="1" ht="12.75">
      <c r="A9" s="50" t="s">
        <v>91</v>
      </c>
      <c r="B9" s="163">
        <v>5862.1750000000002</v>
      </c>
      <c r="C9" s="163">
        <v>5714.0630000000001</v>
      </c>
      <c r="D9" s="163">
        <v>3081.9369999999999</v>
      </c>
      <c r="E9" s="163">
        <v>4606.9290000000001</v>
      </c>
      <c r="F9" s="163">
        <v>6644.4269999999997</v>
      </c>
      <c r="G9" s="58"/>
      <c r="H9" s="70" t="s">
        <v>33</v>
      </c>
      <c r="I9" s="52">
        <v>1034</v>
      </c>
      <c r="J9" s="52">
        <v>1048</v>
      </c>
      <c r="K9" s="52">
        <v>1065</v>
      </c>
      <c r="L9" s="237">
        <v>1079</v>
      </c>
      <c r="M9" s="237">
        <v>1091</v>
      </c>
      <c r="N9" s="51"/>
      <c r="O9" s="51"/>
      <c r="P9" s="51"/>
      <c r="Q9" s="51"/>
    </row>
    <row r="10" spans="1:17" s="49" customFormat="1" ht="12.75">
      <c r="A10" s="56" t="s">
        <v>77</v>
      </c>
      <c r="B10" s="101">
        <f t="shared" ref="B10:F10" si="0">SUM(B8:B9)</f>
        <v>27074.649999999998</v>
      </c>
      <c r="C10" s="101">
        <f t="shared" si="0"/>
        <v>30018.510999999999</v>
      </c>
      <c r="D10" s="101">
        <f t="shared" si="0"/>
        <v>5899.8879999999999</v>
      </c>
      <c r="E10" s="101">
        <f t="shared" si="0"/>
        <v>8077.3450000000003</v>
      </c>
      <c r="F10" s="101">
        <f t="shared" si="0"/>
        <v>19382.89</v>
      </c>
      <c r="G10" s="58"/>
      <c r="H10" s="70" t="s">
        <v>131</v>
      </c>
      <c r="I10" s="52">
        <v>39002</v>
      </c>
      <c r="J10" s="52">
        <v>42254</v>
      </c>
      <c r="K10" s="52">
        <v>43491</v>
      </c>
      <c r="L10" s="237">
        <v>45579</v>
      </c>
      <c r="M10" s="237">
        <v>45657</v>
      </c>
      <c r="N10" s="51"/>
      <c r="O10" s="51"/>
      <c r="P10" s="51"/>
      <c r="Q10" s="51"/>
    </row>
    <row r="11" spans="1:17" s="49" customFormat="1" ht="12.75">
      <c r="A11" s="50"/>
      <c r="B11" s="53"/>
      <c r="C11" s="192"/>
      <c r="D11" s="256"/>
      <c r="E11" s="192"/>
      <c r="F11" s="192"/>
      <c r="G11" s="51"/>
      <c r="H11" s="70" t="s">
        <v>34</v>
      </c>
      <c r="I11" s="52">
        <v>52498</v>
      </c>
      <c r="J11" s="52">
        <v>54224</v>
      </c>
      <c r="K11" s="52">
        <v>54944</v>
      </c>
      <c r="L11" s="237">
        <v>55545</v>
      </c>
      <c r="M11" s="237">
        <v>54489</v>
      </c>
      <c r="N11" s="51"/>
      <c r="O11" s="51"/>
      <c r="P11" s="51"/>
      <c r="Q11" s="51"/>
    </row>
    <row r="12" spans="1:17" s="49" customFormat="1" ht="12.75">
      <c r="A12" s="50"/>
      <c r="B12" s="73"/>
      <c r="C12" s="73"/>
      <c r="D12" s="73"/>
      <c r="E12" s="73"/>
      <c r="F12" s="73"/>
      <c r="G12" s="51"/>
      <c r="H12" s="70" t="s">
        <v>103</v>
      </c>
      <c r="I12" s="52">
        <v>15543</v>
      </c>
      <c r="J12" s="52">
        <v>16410</v>
      </c>
      <c r="K12" s="52">
        <v>16658</v>
      </c>
      <c r="L12" s="237">
        <v>17011</v>
      </c>
      <c r="M12" s="237">
        <v>17613</v>
      </c>
      <c r="N12" s="51"/>
      <c r="O12" s="51"/>
      <c r="P12" s="51"/>
      <c r="Q12" s="51"/>
    </row>
    <row r="13" spans="1:17" s="49" customFormat="1" ht="12.75">
      <c r="A13" s="294"/>
      <c r="B13" s="296">
        <v>2018</v>
      </c>
      <c r="C13" s="296">
        <v>2019</v>
      </c>
      <c r="D13" s="296">
        <v>2020</v>
      </c>
      <c r="E13" s="296">
        <v>2021</v>
      </c>
      <c r="F13" s="296">
        <v>2022</v>
      </c>
      <c r="G13" s="51"/>
      <c r="H13" s="70" t="s">
        <v>25</v>
      </c>
      <c r="I13" s="52">
        <v>25862</v>
      </c>
      <c r="J13" s="52">
        <v>27752</v>
      </c>
      <c r="K13" s="52">
        <v>28250</v>
      </c>
      <c r="L13" s="237">
        <v>29179</v>
      </c>
      <c r="M13" s="237">
        <v>28753</v>
      </c>
      <c r="N13" s="51"/>
      <c r="O13" s="51"/>
      <c r="P13" s="51"/>
      <c r="Q13" s="253"/>
    </row>
    <row r="14" spans="1:17" s="49" customFormat="1" ht="14.25" thickBot="1">
      <c r="A14" s="294" t="s">
        <v>136</v>
      </c>
      <c r="B14" s="297">
        <v>11476522</v>
      </c>
      <c r="C14" s="297">
        <v>11587633</v>
      </c>
      <c r="D14" s="297">
        <v>11688499</v>
      </c>
      <c r="E14" s="297">
        <v>11763857</v>
      </c>
      <c r="F14" s="297">
        <v>11803588</v>
      </c>
      <c r="G14" s="51"/>
      <c r="H14" s="70"/>
      <c r="I14" s="52"/>
      <c r="J14" s="52"/>
      <c r="K14" s="52"/>
      <c r="L14" s="237"/>
      <c r="M14" s="237"/>
      <c r="N14" s="51"/>
      <c r="O14" s="51"/>
      <c r="P14" s="51"/>
      <c r="Q14" s="51"/>
    </row>
    <row r="15" spans="1:17" s="49" customFormat="1" thickBot="1">
      <c r="A15" s="56"/>
      <c r="B15" s="202"/>
      <c r="C15" s="202"/>
      <c r="D15" s="202"/>
      <c r="E15" s="202"/>
      <c r="F15" s="202"/>
      <c r="G15" s="245"/>
      <c r="H15" s="70"/>
      <c r="I15" s="52"/>
      <c r="J15" s="52"/>
      <c r="K15" s="52"/>
      <c r="L15" s="237"/>
      <c r="M15" s="237"/>
      <c r="N15" s="51"/>
      <c r="O15" s="51"/>
      <c r="P15" s="51"/>
      <c r="Q15" s="51"/>
    </row>
    <row r="16" spans="1:17" s="49" customFormat="1" ht="15.75">
      <c r="A16" s="8" t="s">
        <v>120</v>
      </c>
      <c r="B16" s="10"/>
      <c r="C16" s="10"/>
      <c r="D16" s="10"/>
      <c r="E16" s="51"/>
      <c r="F16" s="51"/>
      <c r="G16" s="51"/>
      <c r="H16" s="66"/>
      <c r="I16" s="271"/>
      <c r="J16" s="145"/>
      <c r="K16" s="145"/>
      <c r="L16" s="51"/>
      <c r="M16" s="51"/>
      <c r="N16" s="51"/>
      <c r="O16" s="51"/>
      <c r="P16" s="51"/>
      <c r="Q16" s="51"/>
    </row>
    <row r="17" spans="1:17" s="49" customFormat="1" ht="12.75">
      <c r="A17" s="48"/>
      <c r="B17" s="47">
        <v>2018</v>
      </c>
      <c r="C17" s="47">
        <v>2019</v>
      </c>
      <c r="D17" s="47">
        <v>2020</v>
      </c>
      <c r="E17" s="47">
        <v>2021</v>
      </c>
      <c r="F17" s="47">
        <v>2022</v>
      </c>
      <c r="G17" s="51"/>
      <c r="H17" s="56"/>
      <c r="I17" s="272"/>
      <c r="J17" s="273"/>
      <c r="K17" s="273"/>
      <c r="L17" s="51"/>
      <c r="M17" s="51"/>
      <c r="N17" s="51"/>
      <c r="O17" s="51"/>
      <c r="P17" s="51"/>
      <c r="Q17" s="51"/>
    </row>
    <row r="18" spans="1:17" s="49" customFormat="1">
      <c r="A18" s="312" t="s">
        <v>116</v>
      </c>
      <c r="B18" s="312"/>
      <c r="C18" s="312"/>
      <c r="D18" s="312"/>
      <c r="E18" s="312"/>
      <c r="F18" s="312"/>
      <c r="G18" s="51"/>
      <c r="H18" s="274"/>
      <c r="I18" s="275"/>
      <c r="J18" s="275"/>
      <c r="K18" s="275"/>
      <c r="L18" s="275"/>
      <c r="M18" s="275"/>
      <c r="N18" s="51"/>
      <c r="O18" s="51"/>
      <c r="P18" s="51"/>
      <c r="Q18" s="51"/>
    </row>
    <row r="19" spans="1:17" s="49" customFormat="1">
      <c r="A19" s="50"/>
      <c r="B19" s="52"/>
      <c r="C19" s="52"/>
      <c r="D19" s="52"/>
      <c r="E19" s="51"/>
      <c r="F19" s="51"/>
      <c r="H19"/>
      <c r="I19"/>
      <c r="J19"/>
      <c r="K19" s="276"/>
      <c r="L19" s="276"/>
      <c r="M19" s="276"/>
      <c r="N19" s="51"/>
      <c r="O19" s="51"/>
      <c r="P19" s="51"/>
      <c r="Q19" s="51"/>
    </row>
    <row r="20" spans="1:17" s="49" customFormat="1" ht="12.75">
      <c r="A20" s="286" t="s">
        <v>118</v>
      </c>
      <c r="B20" s="52">
        <f t="shared" ref="B20:F22" si="1">B30+B39</f>
        <v>4243.7659999999996</v>
      </c>
      <c r="C20" s="52">
        <f t="shared" si="1"/>
        <v>4724.3</v>
      </c>
      <c r="D20" s="52">
        <f t="shared" si="1"/>
        <v>1028.9180000000001</v>
      </c>
      <c r="E20" s="52">
        <f t="shared" si="1"/>
        <v>1407.0610000000001</v>
      </c>
      <c r="F20" s="52">
        <f t="shared" si="1"/>
        <v>3355.8579999999997</v>
      </c>
      <c r="H20" s="277"/>
      <c r="I20" s="278"/>
      <c r="J20" s="278"/>
      <c r="K20" s="278"/>
      <c r="L20" s="278"/>
      <c r="M20" s="278"/>
      <c r="N20" s="51"/>
      <c r="O20" s="51"/>
      <c r="P20" s="51"/>
      <c r="Q20" s="51"/>
    </row>
    <row r="21" spans="1:17" s="49" customFormat="1" ht="11.25" customHeight="1">
      <c r="A21" s="286" t="s">
        <v>119</v>
      </c>
      <c r="B21" s="52">
        <f t="shared" si="1"/>
        <v>3698.7810000000004</v>
      </c>
      <c r="C21" s="52">
        <f t="shared" si="1"/>
        <v>4323.8719999999994</v>
      </c>
      <c r="D21" s="52">
        <f t="shared" si="1"/>
        <v>815.36899999999991</v>
      </c>
      <c r="E21" s="52">
        <f t="shared" si="1"/>
        <v>751.78</v>
      </c>
      <c r="F21" s="52">
        <f t="shared" si="1"/>
        <v>2681.2860000000001</v>
      </c>
      <c r="H21" s="70"/>
      <c r="I21" s="279"/>
      <c r="J21" s="279"/>
      <c r="K21" s="279"/>
      <c r="L21" s="279"/>
      <c r="M21" s="279"/>
      <c r="O21" s="51"/>
      <c r="P21" s="51"/>
      <c r="Q21" s="51"/>
    </row>
    <row r="22" spans="1:17" s="49" customFormat="1" ht="12.75">
      <c r="A22" s="287" t="s">
        <v>117</v>
      </c>
      <c r="B22" s="52">
        <f t="shared" si="1"/>
        <v>373.57600000000002</v>
      </c>
      <c r="C22" s="52">
        <f t="shared" si="1"/>
        <v>387.45499999999998</v>
      </c>
      <c r="D22" s="52">
        <f t="shared" si="1"/>
        <v>168.33199999999999</v>
      </c>
      <c r="E22" s="52">
        <f t="shared" si="1"/>
        <v>315.69499999999999</v>
      </c>
      <c r="F22" s="52">
        <f t="shared" si="1"/>
        <v>404.35</v>
      </c>
      <c r="H22" s="70"/>
      <c r="I22" s="280"/>
      <c r="J22" s="280"/>
      <c r="K22" s="280"/>
      <c r="L22" s="280"/>
      <c r="M22" s="280"/>
    </row>
    <row r="23" spans="1:17" s="49" customFormat="1" ht="12.75">
      <c r="H23" s="70"/>
      <c r="I23" s="280"/>
      <c r="J23" s="280"/>
      <c r="K23" s="280"/>
      <c r="L23" s="280"/>
      <c r="M23" s="280"/>
    </row>
    <row r="24" spans="1:17" s="49" customFormat="1" ht="12.75">
      <c r="A24" s="104" t="s">
        <v>15</v>
      </c>
      <c r="B24" s="102">
        <f t="shared" ref="B24:F24" si="2">SUM(B20:B22)</f>
        <v>8316.1229999999996</v>
      </c>
      <c r="C24" s="102">
        <f t="shared" si="2"/>
        <v>9435.6269999999986</v>
      </c>
      <c r="D24" s="102">
        <f t="shared" si="2"/>
        <v>2012.6190000000001</v>
      </c>
      <c r="E24" s="102">
        <f t="shared" si="2"/>
        <v>2474.5360000000005</v>
      </c>
      <c r="F24" s="102">
        <f t="shared" si="2"/>
        <v>6441.4940000000006</v>
      </c>
      <c r="H24" s="70"/>
      <c r="I24" s="280"/>
      <c r="J24" s="280"/>
      <c r="K24" s="280"/>
      <c r="L24" s="279"/>
      <c r="M24" s="279"/>
    </row>
    <row r="25" spans="1:17" s="49" customFormat="1" ht="12.75">
      <c r="C25" s="158"/>
      <c r="D25" s="254"/>
      <c r="E25" s="254"/>
      <c r="F25" s="158"/>
      <c r="H25" s="70"/>
      <c r="I25" s="279"/>
      <c r="J25" s="279"/>
      <c r="K25" s="279"/>
      <c r="L25" s="279"/>
      <c r="M25" s="279"/>
    </row>
    <row r="26" spans="1:17" s="49" customFormat="1" ht="12.75">
      <c r="A26" s="48"/>
      <c r="B26" s="47"/>
      <c r="C26" s="47"/>
      <c r="D26" s="47"/>
      <c r="E26" s="254"/>
      <c r="F26" s="254"/>
    </row>
    <row r="27" spans="1:17" s="49" customFormat="1" ht="12.75">
      <c r="A27" s="48"/>
      <c r="B27" s="47">
        <v>2018</v>
      </c>
      <c r="C27" s="47">
        <v>2019</v>
      </c>
      <c r="D27" s="47">
        <v>2020</v>
      </c>
      <c r="E27" s="47">
        <v>2021</v>
      </c>
      <c r="F27" s="47">
        <v>2022</v>
      </c>
    </row>
    <row r="28" spans="1:17" s="49" customFormat="1" ht="13.5">
      <c r="A28" s="307" t="s">
        <v>115</v>
      </c>
      <c r="B28" s="307"/>
      <c r="C28" s="307"/>
      <c r="D28" s="307"/>
      <c r="E28" s="307"/>
      <c r="F28" s="307"/>
      <c r="I28" s="178"/>
      <c r="J28" s="178"/>
      <c r="K28" s="178"/>
      <c r="O28" s="180"/>
    </row>
    <row r="29" spans="1:17" s="49" customFormat="1" ht="12.75">
      <c r="A29" s="50"/>
      <c r="B29" s="52"/>
      <c r="C29" s="52"/>
      <c r="D29" s="52"/>
      <c r="J29" s="255"/>
      <c r="K29" s="255"/>
    </row>
    <row r="30" spans="1:17" s="49" customFormat="1" ht="12.75">
      <c r="A30" s="286" t="s">
        <v>118</v>
      </c>
      <c r="B30" s="52">
        <v>3166.5650000000001</v>
      </c>
      <c r="C30" s="52">
        <v>3577.7620000000002</v>
      </c>
      <c r="D30" s="52">
        <v>587.01800000000003</v>
      </c>
      <c r="E30" s="52">
        <v>793.577</v>
      </c>
      <c r="F30" s="52">
        <v>2391.3519999999999</v>
      </c>
      <c r="K30" s="176"/>
      <c r="L30" s="176"/>
      <c r="M30" s="176"/>
      <c r="N30" s="158"/>
      <c r="O30" s="158"/>
    </row>
    <row r="31" spans="1:17" s="49" customFormat="1" ht="12.75">
      <c r="A31" s="286" t="s">
        <v>119</v>
      </c>
      <c r="B31" s="52">
        <v>3682.1150000000002</v>
      </c>
      <c r="C31" s="52">
        <v>4310.0479999999998</v>
      </c>
      <c r="D31" s="52">
        <v>812.16499999999996</v>
      </c>
      <c r="E31" s="52">
        <v>751.423</v>
      </c>
      <c r="F31" s="52">
        <v>2669.7190000000001</v>
      </c>
      <c r="J31" s="175"/>
      <c r="K31" s="175"/>
      <c r="L31" s="175"/>
      <c r="M31" s="177"/>
    </row>
    <row r="32" spans="1:17" s="49" customFormat="1" ht="12.75">
      <c r="A32" s="287" t="s">
        <v>117</v>
      </c>
      <c r="B32" s="240">
        <v>89.646000000000001</v>
      </c>
      <c r="C32" s="239">
        <v>97.019000000000005</v>
      </c>
      <c r="D32" s="239">
        <v>32.944000000000003</v>
      </c>
      <c r="E32" s="239">
        <v>55.463999999999999</v>
      </c>
      <c r="F32" s="239">
        <v>108.72799999999999</v>
      </c>
      <c r="I32" s="265"/>
      <c r="J32" s="175"/>
      <c r="K32" s="175"/>
      <c r="L32" s="175"/>
      <c r="M32" s="158"/>
    </row>
    <row r="33" spans="1:15" s="49" customFormat="1">
      <c r="H33" s="185"/>
      <c r="I33" s="186"/>
      <c r="J33" s="175"/>
      <c r="K33" s="175"/>
      <c r="L33" s="175"/>
      <c r="M33" s="178"/>
    </row>
    <row r="34" spans="1:15" s="49" customFormat="1">
      <c r="A34" s="104" t="s">
        <v>15</v>
      </c>
      <c r="B34" s="102">
        <f>SUM(B30:B32)</f>
        <v>6938.326</v>
      </c>
      <c r="C34" s="102">
        <f>SUM(C30:C32)</f>
        <v>7984.8289999999997</v>
      </c>
      <c r="D34" s="102">
        <f>SUM(D30:D32)</f>
        <v>1432.127</v>
      </c>
      <c r="E34" s="102">
        <v>2501.6110233567601</v>
      </c>
      <c r="F34" s="102">
        <v>2501.6110233567601</v>
      </c>
      <c r="H34" s="187"/>
      <c r="I34" s="188"/>
      <c r="J34" s="175"/>
      <c r="K34" s="175"/>
      <c r="L34" s="175"/>
    </row>
    <row r="35" spans="1:15" s="49" customFormat="1">
      <c r="H35" s="187"/>
      <c r="I35" s="188"/>
      <c r="J35" s="175"/>
      <c r="K35" s="175"/>
      <c r="L35" s="175"/>
    </row>
    <row r="36" spans="1:15" s="49" customFormat="1">
      <c r="A36" s="48"/>
      <c r="B36" s="47">
        <v>2018</v>
      </c>
      <c r="C36" s="47">
        <v>2019</v>
      </c>
      <c r="D36" s="47">
        <v>2020</v>
      </c>
      <c r="E36" s="47">
        <v>2021</v>
      </c>
      <c r="F36" s="47">
        <v>2022</v>
      </c>
      <c r="H36" s="187"/>
      <c r="I36" s="188"/>
      <c r="J36" s="188"/>
    </row>
    <row r="37" spans="1:15" s="49" customFormat="1">
      <c r="A37" s="307" t="s">
        <v>114</v>
      </c>
      <c r="B37" s="307"/>
      <c r="C37" s="307"/>
      <c r="D37" s="307"/>
      <c r="E37" s="307"/>
      <c r="F37" s="307"/>
      <c r="H37" s="187"/>
      <c r="I37" s="188"/>
      <c r="J37" s="175"/>
      <c r="K37" s="175"/>
      <c r="L37" s="175"/>
    </row>
    <row r="38" spans="1:15" s="49" customFormat="1">
      <c r="A38" s="50"/>
      <c r="B38" s="52"/>
      <c r="C38" s="52"/>
      <c r="D38" s="52"/>
      <c r="H38" s="187"/>
      <c r="I38" s="189"/>
      <c r="J38" s="175"/>
      <c r="K38" s="175"/>
      <c r="L38" s="175"/>
      <c r="N38"/>
    </row>
    <row r="39" spans="1:15" s="49" customFormat="1">
      <c r="A39" s="286" t="s">
        <v>118</v>
      </c>
      <c r="B39" s="52">
        <v>1077.201</v>
      </c>
      <c r="C39" s="52">
        <v>1146.538</v>
      </c>
      <c r="D39" s="52">
        <v>441.9</v>
      </c>
      <c r="E39" s="52">
        <v>613.48400000000004</v>
      </c>
      <c r="F39" s="52">
        <v>964.50599999999997</v>
      </c>
      <c r="H39" s="187"/>
      <c r="I39" s="188"/>
      <c r="J39" s="175"/>
      <c r="K39" s="175"/>
      <c r="L39" s="175"/>
      <c r="N39"/>
      <c r="O39"/>
    </row>
    <row r="40" spans="1:15" s="49" customFormat="1">
      <c r="A40" s="286" t="s">
        <v>119</v>
      </c>
      <c r="B40" s="52">
        <v>16.666</v>
      </c>
      <c r="C40" s="52">
        <v>13.824</v>
      </c>
      <c r="D40" s="52">
        <v>3.2040000000000002</v>
      </c>
      <c r="E40" s="52">
        <v>0.35699999999999998</v>
      </c>
      <c r="F40" s="52">
        <v>11.567</v>
      </c>
      <c r="H40" s="187"/>
      <c r="I40" s="189"/>
      <c r="J40" s="175"/>
      <c r="K40" s="175"/>
      <c r="L40" s="175"/>
      <c r="M40"/>
      <c r="N40"/>
      <c r="O40"/>
    </row>
    <row r="41" spans="1:15" s="49" customFormat="1">
      <c r="A41" s="287" t="s">
        <v>117</v>
      </c>
      <c r="B41" s="239">
        <v>283.93</v>
      </c>
      <c r="C41" s="239">
        <v>290.43599999999998</v>
      </c>
      <c r="D41" s="239">
        <v>135.38800000000001</v>
      </c>
      <c r="E41" s="239">
        <v>260.23099999999999</v>
      </c>
      <c r="F41" s="239">
        <v>295.62200000000001</v>
      </c>
      <c r="H41" s="187"/>
      <c r="I41" s="188"/>
      <c r="J41" s="175"/>
      <c r="K41" s="175"/>
      <c r="L41" s="175"/>
      <c r="M41"/>
      <c r="N41"/>
      <c r="O41"/>
    </row>
    <row r="42" spans="1:15" s="49" customFormat="1">
      <c r="H42" s="187"/>
      <c r="I42" s="188"/>
      <c r="J42" s="188"/>
      <c r="K42"/>
      <c r="L42"/>
      <c r="M42"/>
      <c r="N42"/>
      <c r="O42"/>
    </row>
    <row r="43" spans="1:15" s="49" customFormat="1">
      <c r="A43" s="104" t="s">
        <v>15</v>
      </c>
      <c r="B43" s="102">
        <f t="shared" ref="B43:F43" si="3">SUM(B39:B41)</f>
        <v>1377.797</v>
      </c>
      <c r="C43" s="102">
        <f t="shared" si="3"/>
        <v>1450.798</v>
      </c>
      <c r="D43" s="102">
        <f t="shared" si="3"/>
        <v>580.49199999999996</v>
      </c>
      <c r="E43" s="102">
        <f t="shared" si="3"/>
        <v>874.072</v>
      </c>
      <c r="F43" s="102">
        <f t="shared" si="3"/>
        <v>1271.6949999999999</v>
      </c>
      <c r="H43" s="187"/>
      <c r="I43" s="188"/>
      <c r="J43" s="188"/>
      <c r="K43"/>
      <c r="L43"/>
      <c r="M43"/>
      <c r="N43"/>
      <c r="O43"/>
    </row>
    <row r="44" spans="1:15" s="49" customFormat="1" ht="15.75" thickBot="1">
      <c r="H44" s="187"/>
      <c r="I44" s="188"/>
      <c r="J44" s="188"/>
      <c r="K44"/>
      <c r="L44"/>
      <c r="M44"/>
      <c r="N44"/>
      <c r="O44"/>
    </row>
    <row r="45" spans="1:15" s="49" customFormat="1" ht="16.5" thickTop="1" thickBot="1">
      <c r="A45" s="159" t="s">
        <v>135</v>
      </c>
      <c r="B45" s="235">
        <v>2018</v>
      </c>
      <c r="C45" s="235">
        <v>2019</v>
      </c>
      <c r="D45" s="235">
        <v>2020</v>
      </c>
      <c r="E45" s="235">
        <v>2021</v>
      </c>
      <c r="F45" s="235">
        <v>2022</v>
      </c>
      <c r="G45"/>
      <c r="H45" s="187"/>
      <c r="I45" s="188"/>
      <c r="J45" s="188"/>
      <c r="K45"/>
      <c r="L45"/>
      <c r="M45"/>
      <c r="N45"/>
      <c r="O45"/>
    </row>
    <row r="46" spans="1:15" ht="16.5" thickTop="1" thickBot="1">
      <c r="A46" s="160" t="s">
        <v>85</v>
      </c>
      <c r="B46" s="241">
        <v>2.6467999999999998</v>
      </c>
      <c r="C46" s="241">
        <v>2.9331</v>
      </c>
      <c r="D46" s="241">
        <v>2.8111000000000002</v>
      </c>
      <c r="E46" s="241">
        <v>2.7963</v>
      </c>
      <c r="F46" s="242">
        <v>3.1049000000000002</v>
      </c>
      <c r="H46" s="187"/>
      <c r="I46" s="188"/>
      <c r="J46" s="188"/>
    </row>
    <row r="47" spans="1:15" ht="15.75" thickTop="1">
      <c r="A47" t="s">
        <v>113</v>
      </c>
      <c r="B47" s="242">
        <v>3.1272000000000002</v>
      </c>
      <c r="C47" s="242">
        <v>3.2854000000000001</v>
      </c>
      <c r="D47" s="242">
        <v>3.2073999999999998</v>
      </c>
      <c r="E47" s="242">
        <v>3.2964000000000002</v>
      </c>
      <c r="F47" s="242">
        <v>3.2610999999999999</v>
      </c>
    </row>
    <row r="48" spans="1:15">
      <c r="B48" s="183"/>
      <c r="C48" s="183"/>
      <c r="D48" s="183"/>
      <c r="E48" s="183"/>
      <c r="F48" s="183"/>
    </row>
    <row r="49" spans="1:3">
      <c r="A49" s="50" t="s">
        <v>137</v>
      </c>
      <c r="C49" s="259"/>
    </row>
    <row r="51" spans="1:3">
      <c r="B51" s="234"/>
      <c r="C51" s="234"/>
    </row>
    <row r="52" spans="1:3">
      <c r="B52" s="204"/>
      <c r="C52" s="204"/>
    </row>
    <row r="53" spans="1:3">
      <c r="B53" s="204"/>
      <c r="C53" s="204"/>
    </row>
    <row r="54" spans="1:3">
      <c r="B54" s="204"/>
      <c r="C54" s="204"/>
    </row>
    <row r="55" spans="1:3">
      <c r="B55" s="204"/>
      <c r="C55" s="204"/>
    </row>
    <row r="56" spans="1:3">
      <c r="B56" s="204"/>
      <c r="C56" s="204"/>
    </row>
  </sheetData>
  <mergeCells count="4">
    <mergeCell ref="A7:F7"/>
    <mergeCell ref="A28:F28"/>
    <mergeCell ref="A18:F18"/>
    <mergeCell ref="A37:F37"/>
  </mergeCells>
  <pageMargins left="0.70866141732283472" right="0.70866141732283472" top="0.74803149606299213" bottom="0.74803149606299213" header="0.31496062992125984" footer="0.31496062992125984"/>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14</vt:i4>
      </vt:variant>
    </vt:vector>
  </HeadingPairs>
  <TitlesOfParts>
    <vt:vector size="20" baseType="lpstr">
      <vt:lpstr>Contenu</vt:lpstr>
      <vt:lpstr>A. PIB tourisme</vt:lpstr>
      <vt:lpstr>B. Production &amp; VAB</vt:lpstr>
      <vt:lpstr>C. Demande touristique</vt:lpstr>
      <vt:lpstr>D. Emploi tourisme</vt:lpstr>
      <vt:lpstr>E. Autres Indicateurs</vt:lpstr>
      <vt:lpstr>'E. Autres Indicateurs'!_ftn1</vt:lpstr>
      <vt:lpstr>'E. Autres Indicateurs'!_ftnref1</vt:lpstr>
      <vt:lpstr>'A. PIB tourisme'!Impression_des_titres</vt:lpstr>
      <vt:lpstr>'B. Production &amp; VAB'!Impression_des_titres</vt:lpstr>
      <vt:lpstr>'C. Demande touristique'!Impression_des_titres</vt:lpstr>
      <vt:lpstr>Contenu!Impression_des_titres</vt:lpstr>
      <vt:lpstr>'D. Emploi tourisme'!Impression_des_titres</vt:lpstr>
      <vt:lpstr>'E. Autres Indicateurs'!Impression_des_titres</vt:lpstr>
      <vt:lpstr>'A. PIB tourisme'!Zone_d_impression</vt:lpstr>
      <vt:lpstr>'B. Production &amp; VAB'!Zone_d_impression</vt:lpstr>
      <vt:lpstr>'C. Demande touristique'!Zone_d_impression</vt:lpstr>
      <vt:lpstr>Contenu!Zone_d_impression</vt:lpstr>
      <vt:lpstr>'D. Emploi tourisme'!Zone_d_impression</vt:lpstr>
      <vt:lpstr>'E. Autres Indicateurs'!Zone_d_impression</vt:lpstr>
    </vt:vector>
  </TitlesOfParts>
  <Manager>DCCN</Manager>
  <Company>Statistiques Tunisie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Résultats CST 2018 - 2022</dc:title>
  <dc:subject>Compte Satellite Tourisme</dc:subject>
  <dc:creator>M.B/K.C</dc:creator>
  <cp:lastModifiedBy>mossaab dergaa</cp:lastModifiedBy>
  <cp:lastPrinted>2022-10-25T13:11:31Z</cp:lastPrinted>
  <dcterms:created xsi:type="dcterms:W3CDTF">2022-04-13T07:34:48Z</dcterms:created>
  <dcterms:modified xsi:type="dcterms:W3CDTF">2024-03-27T08:44:06Z</dcterms:modified>
</cp:coreProperties>
</file>