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ossâab\Desktop\Commerce\"/>
    </mc:Choice>
  </mc:AlternateContent>
  <xr:revisionPtr revIDLastSave="0" documentId="13_ncr:1_{1D8D67CF-5288-4A98-B801-F85388F9F05C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Ensemble" sheetId="5" r:id="rId1"/>
    <sheet name="GP" sheetId="1" r:id="rId2"/>
    <sheet name="GSA" sheetId="2" r:id="rId3"/>
    <sheet name="TYPE" sheetId="3" r:id="rId4"/>
  </sheets>
  <definedNames>
    <definedName name="_xlnm.Print_Area" localSheetId="3">TYPE!#REF!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3" l="1"/>
  <c r="I42" i="3"/>
  <c r="H42" i="3"/>
  <c r="E42" i="3"/>
  <c r="D42" i="3"/>
  <c r="C42" i="3"/>
  <c r="J41" i="3"/>
  <c r="I41" i="3"/>
  <c r="H41" i="3"/>
  <c r="E41" i="3"/>
  <c r="D41" i="3"/>
  <c r="C41" i="3"/>
  <c r="L38" i="3"/>
  <c r="K38" i="3"/>
  <c r="G38" i="3"/>
  <c r="F38" i="3"/>
  <c r="L37" i="3"/>
  <c r="K37" i="3"/>
  <c r="G37" i="3"/>
  <c r="F37" i="3"/>
  <c r="J36" i="3"/>
  <c r="I36" i="3"/>
  <c r="H36" i="3"/>
  <c r="E36" i="3"/>
  <c r="D36" i="3"/>
  <c r="C36" i="3"/>
  <c r="L34" i="3"/>
  <c r="K34" i="3"/>
  <c r="G34" i="3"/>
  <c r="F34" i="3"/>
  <c r="L33" i="3"/>
  <c r="K33" i="3"/>
  <c r="G33" i="3"/>
  <c r="F33" i="3"/>
  <c r="J32" i="3"/>
  <c r="I32" i="3"/>
  <c r="H32" i="3"/>
  <c r="E32" i="3"/>
  <c r="D32" i="3"/>
  <c r="G32" i="3" s="1"/>
  <c r="C32" i="3"/>
  <c r="L30" i="3"/>
  <c r="K30" i="3"/>
  <c r="G30" i="3"/>
  <c r="F30" i="3"/>
  <c r="L29" i="3"/>
  <c r="K29" i="3"/>
  <c r="G29" i="3"/>
  <c r="F29" i="3"/>
  <c r="J28" i="3"/>
  <c r="I28" i="3"/>
  <c r="H28" i="3"/>
  <c r="E28" i="3"/>
  <c r="D28" i="3"/>
  <c r="C28" i="3"/>
  <c r="L25" i="3"/>
  <c r="K25" i="3"/>
  <c r="G25" i="3"/>
  <c r="F25" i="3"/>
  <c r="J24" i="3"/>
  <c r="I24" i="3"/>
  <c r="H24" i="3"/>
  <c r="E24" i="3"/>
  <c r="D24" i="3"/>
  <c r="C24" i="3"/>
  <c r="L21" i="3"/>
  <c r="K21" i="3"/>
  <c r="G21" i="3"/>
  <c r="F21" i="3"/>
  <c r="J20" i="3"/>
  <c r="I20" i="3"/>
  <c r="H20" i="3"/>
  <c r="E20" i="3"/>
  <c r="D20" i="3"/>
  <c r="C20" i="3"/>
  <c r="L18" i="3"/>
  <c r="K18" i="3"/>
  <c r="G18" i="3"/>
  <c r="F18" i="3"/>
  <c r="L17" i="3"/>
  <c r="K17" i="3"/>
  <c r="G17" i="3"/>
  <c r="F17" i="3"/>
  <c r="J16" i="3"/>
  <c r="I16" i="3"/>
  <c r="H16" i="3"/>
  <c r="K16" i="3" s="1"/>
  <c r="E16" i="3"/>
  <c r="D16" i="3"/>
  <c r="C16" i="3"/>
  <c r="F16" i="3" l="1"/>
  <c r="F24" i="3"/>
  <c r="L42" i="3"/>
  <c r="G41" i="3"/>
  <c r="K36" i="3"/>
  <c r="F28" i="3"/>
  <c r="F42" i="3"/>
  <c r="K28" i="3"/>
  <c r="F36" i="3"/>
  <c r="K24" i="3"/>
  <c r="K32" i="3"/>
  <c r="F51" i="3"/>
  <c r="L24" i="3"/>
  <c r="L32" i="3"/>
  <c r="G24" i="3"/>
  <c r="C40" i="3"/>
  <c r="D46" i="3" s="1"/>
  <c r="F47" i="3"/>
  <c r="D52" i="3"/>
  <c r="F52" i="3"/>
  <c r="I40" i="3"/>
  <c r="K41" i="3"/>
  <c r="L20" i="3"/>
  <c r="K42" i="3"/>
  <c r="H40" i="3"/>
  <c r="D51" i="3"/>
  <c r="L28" i="3"/>
  <c r="E51" i="3"/>
  <c r="G16" i="3"/>
  <c r="F20" i="3"/>
  <c r="G28" i="3"/>
  <c r="J40" i="3"/>
  <c r="D47" i="3"/>
  <c r="F41" i="3"/>
  <c r="E47" i="3"/>
  <c r="G36" i="3"/>
  <c r="L16" i="3"/>
  <c r="G20" i="3"/>
  <c r="E48" i="3"/>
  <c r="K20" i="3"/>
  <c r="G42" i="3"/>
  <c r="D48" i="3"/>
  <c r="D40" i="3"/>
  <c r="E40" i="3"/>
  <c r="F48" i="3"/>
  <c r="F32" i="3"/>
  <c r="L36" i="3"/>
  <c r="L41" i="3"/>
  <c r="E52" i="3"/>
  <c r="D50" i="3" l="1"/>
  <c r="K40" i="3"/>
  <c r="L40" i="3"/>
  <c r="F46" i="3"/>
  <c r="F50" i="3"/>
  <c r="G40" i="3"/>
  <c r="E46" i="3"/>
  <c r="E50" i="3"/>
  <c r="F40" i="3"/>
  <c r="H58" i="2" l="1"/>
  <c r="L54" i="2"/>
  <c r="K54" i="2"/>
  <c r="G54" i="2"/>
  <c r="F54" i="2"/>
  <c r="L53" i="2"/>
  <c r="K53" i="2"/>
  <c r="G53" i="2"/>
  <c r="F53" i="2"/>
  <c r="K52" i="2"/>
  <c r="J52" i="2"/>
  <c r="J56" i="2" s="1"/>
  <c r="I52" i="2"/>
  <c r="H52" i="2"/>
  <c r="F52" i="2"/>
  <c r="E52" i="2"/>
  <c r="G52" i="2" s="1"/>
  <c r="D52" i="2"/>
  <c r="C52" i="2"/>
  <c r="L50" i="2"/>
  <c r="K50" i="2"/>
  <c r="G50" i="2"/>
  <c r="F50" i="2"/>
  <c r="L49" i="2"/>
  <c r="K49" i="2"/>
  <c r="G49" i="2"/>
  <c r="F49" i="2"/>
  <c r="L48" i="2"/>
  <c r="K48" i="2"/>
  <c r="J48" i="2"/>
  <c r="I48" i="2"/>
  <c r="H48" i="2"/>
  <c r="E48" i="2"/>
  <c r="G48" i="2" s="1"/>
  <c r="D48" i="2"/>
  <c r="F48" i="2" s="1"/>
  <c r="C48" i="2"/>
  <c r="L46" i="2"/>
  <c r="K46" i="2"/>
  <c r="G46" i="2"/>
  <c r="F46" i="2"/>
  <c r="L45" i="2"/>
  <c r="K45" i="2"/>
  <c r="G45" i="2"/>
  <c r="F45" i="2"/>
  <c r="K44" i="2"/>
  <c r="J44" i="2"/>
  <c r="L44" i="2" s="1"/>
  <c r="I44" i="2"/>
  <c r="H44" i="2"/>
  <c r="F44" i="2"/>
  <c r="E44" i="2"/>
  <c r="G44" i="2" s="1"/>
  <c r="D44" i="2"/>
  <c r="C44" i="2"/>
  <c r="J42" i="2"/>
  <c r="J40" i="2" s="1"/>
  <c r="I42" i="2"/>
  <c r="I40" i="2" s="1"/>
  <c r="H42" i="2"/>
  <c r="E42" i="2"/>
  <c r="E58" i="2" s="1"/>
  <c r="D42" i="2"/>
  <c r="F42" i="2" s="1"/>
  <c r="C42" i="2"/>
  <c r="C58" i="2" s="1"/>
  <c r="L41" i="2"/>
  <c r="J41" i="2"/>
  <c r="J57" i="2" s="1"/>
  <c r="I41" i="2"/>
  <c r="I57" i="2" s="1"/>
  <c r="H41" i="2"/>
  <c r="K41" i="2" s="1"/>
  <c r="G41" i="2"/>
  <c r="F41" i="2"/>
  <c r="E41" i="2"/>
  <c r="E57" i="2" s="1"/>
  <c r="D41" i="2"/>
  <c r="D57" i="2" s="1"/>
  <c r="C41" i="2"/>
  <c r="C57" i="2" s="1"/>
  <c r="E40" i="2"/>
  <c r="G40" i="2" s="1"/>
  <c r="D40" i="2"/>
  <c r="L38" i="2"/>
  <c r="K38" i="2"/>
  <c r="G38" i="2"/>
  <c r="F38" i="2"/>
  <c r="L37" i="2"/>
  <c r="K37" i="2"/>
  <c r="G37" i="2"/>
  <c r="F37" i="2"/>
  <c r="K36" i="2"/>
  <c r="J36" i="2"/>
  <c r="L36" i="2" s="1"/>
  <c r="I36" i="2"/>
  <c r="H36" i="2"/>
  <c r="F36" i="2"/>
  <c r="E36" i="2"/>
  <c r="G36" i="2" s="1"/>
  <c r="D36" i="2"/>
  <c r="C36" i="2"/>
  <c r="L34" i="2"/>
  <c r="K34" i="2"/>
  <c r="G34" i="2"/>
  <c r="F34" i="2"/>
  <c r="L33" i="2"/>
  <c r="K33" i="2"/>
  <c r="G33" i="2"/>
  <c r="F33" i="2"/>
  <c r="L32" i="2"/>
  <c r="K32" i="2"/>
  <c r="J32" i="2"/>
  <c r="I32" i="2"/>
  <c r="H32" i="2"/>
  <c r="E32" i="2"/>
  <c r="G32" i="2" s="1"/>
  <c r="D32" i="2"/>
  <c r="F32" i="2" s="1"/>
  <c r="C32" i="2"/>
  <c r="J30" i="2"/>
  <c r="L30" i="2" s="1"/>
  <c r="I30" i="2"/>
  <c r="K30" i="2" s="1"/>
  <c r="H30" i="2"/>
  <c r="E30" i="2"/>
  <c r="D30" i="2"/>
  <c r="D28" i="2" s="1"/>
  <c r="C30" i="2"/>
  <c r="C28" i="2" s="1"/>
  <c r="L29" i="2"/>
  <c r="J29" i="2"/>
  <c r="I29" i="2"/>
  <c r="H29" i="2"/>
  <c r="H28" i="2" s="1"/>
  <c r="G29" i="2"/>
  <c r="F29" i="2"/>
  <c r="E29" i="2"/>
  <c r="D29" i="2"/>
  <c r="C29" i="2"/>
  <c r="J28" i="2"/>
  <c r="E28" i="2"/>
  <c r="G28" i="2" s="1"/>
  <c r="L25" i="2"/>
  <c r="K25" i="2"/>
  <c r="G25" i="2"/>
  <c r="F25" i="2"/>
  <c r="L24" i="2"/>
  <c r="J24" i="2"/>
  <c r="I24" i="2"/>
  <c r="H24" i="2"/>
  <c r="K24" i="2" s="1"/>
  <c r="G24" i="2"/>
  <c r="F24" i="2"/>
  <c r="E24" i="2"/>
  <c r="D24" i="2"/>
  <c r="C24" i="2"/>
  <c r="L21" i="2"/>
  <c r="K21" i="2"/>
  <c r="G21" i="2"/>
  <c r="F21" i="2"/>
  <c r="J20" i="2"/>
  <c r="L20" i="2" s="1"/>
  <c r="I20" i="2"/>
  <c r="K20" i="2" s="1"/>
  <c r="H20" i="2"/>
  <c r="E20" i="2"/>
  <c r="G20" i="2" s="1"/>
  <c r="D20" i="2"/>
  <c r="F20" i="2" s="1"/>
  <c r="C20" i="2"/>
  <c r="L18" i="2"/>
  <c r="K18" i="2"/>
  <c r="G18" i="2"/>
  <c r="F18" i="2"/>
  <c r="L17" i="2"/>
  <c r="K17" i="2"/>
  <c r="G17" i="2"/>
  <c r="F17" i="2"/>
  <c r="J16" i="2"/>
  <c r="L16" i="2" s="1"/>
  <c r="I16" i="2"/>
  <c r="K16" i="2" s="1"/>
  <c r="H16" i="2"/>
  <c r="E16" i="2"/>
  <c r="D16" i="2"/>
  <c r="F16" i="2" s="1"/>
  <c r="C16" i="2"/>
  <c r="I56" i="2" l="1"/>
  <c r="L56" i="2" s="1"/>
  <c r="L57" i="2"/>
  <c r="F28" i="2"/>
  <c r="D56" i="2"/>
  <c r="D68" i="2"/>
  <c r="D64" i="2"/>
  <c r="L28" i="2"/>
  <c r="F64" i="2"/>
  <c r="D63" i="2"/>
  <c r="E63" i="2"/>
  <c r="E67" i="2"/>
  <c r="F57" i="2"/>
  <c r="F63" i="2"/>
  <c r="F67" i="2"/>
  <c r="G57" i="2"/>
  <c r="L40" i="2"/>
  <c r="K57" i="2"/>
  <c r="G16" i="2"/>
  <c r="I28" i="2"/>
  <c r="K28" i="2" s="1"/>
  <c r="K29" i="2"/>
  <c r="C40" i="2"/>
  <c r="C56" i="2" s="1"/>
  <c r="G42" i="2"/>
  <c r="E56" i="2"/>
  <c r="I58" i="2"/>
  <c r="K58" i="2" s="1"/>
  <c r="L52" i="2"/>
  <c r="H57" i="2"/>
  <c r="D67" i="2" s="1"/>
  <c r="J58" i="2"/>
  <c r="L58" i="2" s="1"/>
  <c r="K42" i="2"/>
  <c r="F30" i="2"/>
  <c r="H40" i="2"/>
  <c r="K40" i="2" s="1"/>
  <c r="L42" i="2"/>
  <c r="G30" i="2"/>
  <c r="D58" i="2"/>
  <c r="G58" i="2" s="1"/>
  <c r="H56" i="2" l="1"/>
  <c r="D62" i="2" s="1"/>
  <c r="F68" i="2"/>
  <c r="F40" i="2"/>
  <c r="F62" i="2"/>
  <c r="F66" i="2"/>
  <c r="G56" i="2"/>
  <c r="E62" i="2"/>
  <c r="E66" i="2"/>
  <c r="F56" i="2"/>
  <c r="F58" i="2"/>
  <c r="E68" i="2"/>
  <c r="E64" i="2"/>
  <c r="D66" i="2"/>
  <c r="K56" i="2"/>
  <c r="C21" i="5" l="1"/>
  <c r="D21" i="5"/>
  <c r="F21" i="5" s="1"/>
  <c r="E21" i="5"/>
  <c r="E25" i="5" s="1"/>
  <c r="C22" i="5"/>
  <c r="F22" i="5" s="1"/>
  <c r="D22" i="5"/>
  <c r="E22" i="5"/>
  <c r="G22" i="5"/>
  <c r="C24" i="5"/>
  <c r="C25" i="5"/>
  <c r="F37" i="5"/>
  <c r="G37" i="5"/>
  <c r="F38" i="5"/>
  <c r="G38" i="5"/>
  <c r="C40" i="5"/>
  <c r="D40" i="5"/>
  <c r="E40" i="5"/>
  <c r="C41" i="5"/>
  <c r="D41" i="5"/>
  <c r="E41" i="5"/>
  <c r="F45" i="5"/>
  <c r="G45" i="5"/>
  <c r="F46" i="5"/>
  <c r="G46" i="5"/>
  <c r="C48" i="5"/>
  <c r="D48" i="5"/>
  <c r="E48" i="5"/>
  <c r="C49" i="5"/>
  <c r="D49" i="5"/>
  <c r="E49" i="5"/>
  <c r="D25" i="5" l="1"/>
  <c r="E24" i="5"/>
  <c r="D24" i="5"/>
  <c r="G21" i="5"/>
</calcChain>
</file>

<file path=xl/sharedStrings.xml><?xml version="1.0" encoding="utf-8"?>
<sst xmlns="http://schemas.openxmlformats.org/spreadsheetml/2006/main" count="188" uniqueCount="72">
  <si>
    <t>GROUPES DE PRODUITS</t>
  </si>
  <si>
    <t>Var : en %</t>
  </si>
  <si>
    <t>2023/2022</t>
  </si>
  <si>
    <t>2024/2023</t>
  </si>
  <si>
    <t>ALIMENTATION</t>
  </si>
  <si>
    <t>EXPORT</t>
  </si>
  <si>
    <t>IMPORT</t>
  </si>
  <si>
    <t>SOLDE</t>
  </si>
  <si>
    <t>TX DE COUVERTURE en %</t>
  </si>
  <si>
    <t>MAT.1ére &amp; DEMI-PRODUITS</t>
  </si>
  <si>
    <t>BIENS D'EQUIPEMENT</t>
  </si>
  <si>
    <t>BIENS DE CONSOMMATION</t>
  </si>
  <si>
    <t>ENERGIE</t>
  </si>
  <si>
    <t>TOTAL DES EXPORTATIONS</t>
  </si>
  <si>
    <t>TOTAL DES IMPORTATIONS</t>
  </si>
  <si>
    <t>DEFICIT</t>
  </si>
  <si>
    <t xml:space="preserve">   TX DE COUVERTURE en %</t>
  </si>
  <si>
    <t>Produits</t>
  </si>
  <si>
    <t>Exportations</t>
  </si>
  <si>
    <t>Importations</t>
  </si>
  <si>
    <t>Valeurs en MD</t>
  </si>
  <si>
    <t xml:space="preserve">          Variation</t>
  </si>
  <si>
    <t>Produits Agric.et.Alimen.de base</t>
  </si>
  <si>
    <t>régime général</t>
  </si>
  <si>
    <t>régime off shore</t>
  </si>
  <si>
    <t>Produits Energétiques</t>
  </si>
  <si>
    <t>-</t>
  </si>
  <si>
    <t>Produits Miniers et Phosphatés</t>
  </si>
  <si>
    <t>Autres Produits Intermédiaires</t>
  </si>
  <si>
    <t>Produits  d'Equipement</t>
  </si>
  <si>
    <t>Autres Produits de Consommation</t>
  </si>
  <si>
    <t>Ensemble des Produits</t>
  </si>
  <si>
    <t>Solde commercial</t>
  </si>
  <si>
    <t>Taux de couverture</t>
  </si>
  <si>
    <t>COMMERCE EXTERIEUR SELON LE REGIME ET LE GROUPEMENT SECTORIEL D'ACTIVITE</t>
  </si>
  <si>
    <t>Variation</t>
  </si>
  <si>
    <t>Agriculture et Ind. Agro. Alim.</t>
  </si>
  <si>
    <t>Energie et Lubrifiants</t>
  </si>
  <si>
    <t>Mines, Phosphates et Derivés</t>
  </si>
  <si>
    <t>Textiles, Habillements et cuirs</t>
  </si>
  <si>
    <t xml:space="preserve">       Textiles, Habillements </t>
  </si>
  <si>
    <t xml:space="preserve">       Cuirs et Chaussures</t>
  </si>
  <si>
    <t>Industries Mécaniques et Elect.</t>
  </si>
  <si>
    <t xml:space="preserve">       Autres Industries Mécaniques</t>
  </si>
  <si>
    <t xml:space="preserve">       Industries Electriques</t>
  </si>
  <si>
    <t>Autres Industries Manufacturières</t>
  </si>
  <si>
    <t>COMMERCE EXTERIEUR</t>
  </si>
  <si>
    <t>***</t>
  </si>
  <si>
    <t xml:space="preserve">BALANCE COMMERCIALE </t>
  </si>
  <si>
    <t>ENSEMBLE</t>
  </si>
  <si>
    <t>Valeur en MD</t>
  </si>
  <si>
    <t>Variations en %</t>
  </si>
  <si>
    <t>Solde</t>
  </si>
  <si>
    <t>Taux de Couverture</t>
  </si>
  <si>
    <t xml:space="preserve">BALANCE PAR REGIME </t>
  </si>
  <si>
    <t>REGIME GENERAL</t>
  </si>
  <si>
    <t>REGIME OFF SHORE</t>
  </si>
  <si>
    <t>COMMERCE EXTERIEUR SELON LE REGIME ET LE TYPE D'UTILISATION</t>
  </si>
  <si>
    <t xml:space="preserve"> </t>
  </si>
  <si>
    <t>23/22</t>
  </si>
  <si>
    <t>24/23</t>
  </si>
  <si>
    <t>BALANCE  COMMERCIALE</t>
  </si>
  <si>
    <t>10 mois</t>
  </si>
  <si>
    <t>10 MOIS 2024</t>
  </si>
  <si>
    <t>10 mois 22</t>
  </si>
  <si>
    <t>10 mois 23</t>
  </si>
  <si>
    <t>10 mois 24</t>
  </si>
  <si>
    <t xml:space="preserve">  10 MOIS 2 0 2 4</t>
  </si>
  <si>
    <t>10mois22</t>
  </si>
  <si>
    <t>10mois23</t>
  </si>
  <si>
    <t>10mois24</t>
  </si>
  <si>
    <t>10 MOIS 2 0 2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</si>
</sst>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%"/>
    <numFmt numFmtId="166" formatCode="0.000"/>
    <numFmt numFmtId="167" formatCode="0.00000"/>
    <numFmt numFmtId="168" formatCode="0.000000"/>
    <numFmt numFmtId="169" formatCode="0.00_ ;[Red]\-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1"/>
      <name val="MS Sans Serif"/>
      <family val="2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i/>
      <sz val="13"/>
      <name val="MS Sans Serif"/>
      <family val="2"/>
    </font>
    <font>
      <b/>
      <u/>
      <sz val="10"/>
      <name val="Times New Roman"/>
      <family val="1"/>
    </font>
    <font>
      <i/>
      <sz val="10"/>
      <name val="Times New Roman"/>
      <family val="1"/>
    </font>
    <font>
      <sz val="12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gray125">
        <fgColor indexed="13"/>
        <bgColor indexed="9"/>
      </patternFill>
    </fill>
    <fill>
      <patternFill patternType="gray0625"/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1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6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5" fontId="3" fillId="2" borderId="0" xfId="1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4" fillId="2" borderId="2" xfId="0" applyFont="1" applyFill="1" applyBorder="1" applyAlignment="1">
      <alignment horizontal="center"/>
    </xf>
    <xf numFmtId="165" fontId="4" fillId="2" borderId="2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Continuous"/>
    </xf>
    <xf numFmtId="0" fontId="9" fillId="0" borderId="0" xfId="0" applyFont="1"/>
    <xf numFmtId="0" fontId="3" fillId="0" borderId="0" xfId="0" applyFont="1"/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17" fontId="10" fillId="0" borderId="13" xfId="0" applyNumberFormat="1" applyFont="1" applyBorder="1" applyAlignment="1">
      <alignment horizontal="center" vertical="center"/>
    </xf>
    <xf numFmtId="17" fontId="10" fillId="0" borderId="0" xfId="0" applyNumberFormat="1" applyFont="1" applyAlignment="1">
      <alignment horizontal="center"/>
    </xf>
    <xf numFmtId="0" fontId="13" fillId="0" borderId="0" xfId="0" applyFont="1"/>
    <xf numFmtId="0" fontId="8" fillId="4" borderId="0" xfId="0" applyFont="1" applyFill="1" applyAlignment="1">
      <alignment horizontal="centerContinuous" vertical="center"/>
    </xf>
    <xf numFmtId="0" fontId="3" fillId="4" borderId="0" xfId="0" applyFont="1" applyFill="1" applyAlignment="1">
      <alignment horizontal="centerContinuous" vertical="center"/>
    </xf>
    <xf numFmtId="0" fontId="8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4" fillId="4" borderId="1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5" xfId="0" applyFont="1" applyBorder="1"/>
    <xf numFmtId="0" fontId="10" fillId="0" borderId="15" xfId="0" applyFont="1" applyBorder="1" applyAlignment="1">
      <alignment horizontal="centerContinuous"/>
    </xf>
    <xf numFmtId="17" fontId="10" fillId="0" borderId="16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4" fontId="3" fillId="0" borderId="0" xfId="0" applyNumberFormat="1" applyFont="1"/>
    <xf numFmtId="165" fontId="4" fillId="5" borderId="0" xfId="1" applyNumberFormat="1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3" fillId="5" borderId="0" xfId="0" applyFont="1" applyFill="1"/>
    <xf numFmtId="9" fontId="3" fillId="0" borderId="0" xfId="0" applyNumberFormat="1" applyFont="1"/>
    <xf numFmtId="0" fontId="4" fillId="0" borderId="0" xfId="0" applyFont="1"/>
    <xf numFmtId="0" fontId="10" fillId="0" borderId="8" xfId="0" applyFont="1" applyBorder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5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5" fontId="7" fillId="0" borderId="0" xfId="1" applyNumberFormat="1" applyFont="1" applyBorder="1" applyAlignment="1">
      <alignment horizontal="center"/>
    </xf>
    <xf numFmtId="165" fontId="7" fillId="0" borderId="8" xfId="1" applyNumberFormat="1" applyFont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 vertical="center"/>
    </xf>
    <xf numFmtId="9" fontId="7" fillId="0" borderId="8" xfId="1" applyFont="1" applyBorder="1" applyAlignment="1">
      <alignment horizontal="center"/>
    </xf>
    <xf numFmtId="0" fontId="9" fillId="0" borderId="0" xfId="0" applyFont="1" applyAlignment="1">
      <alignment horizontal="centerContinuous" vertical="center"/>
    </xf>
    <xf numFmtId="164" fontId="11" fillId="0" borderId="0" xfId="0" applyNumberFormat="1" applyFont="1" applyAlignment="1">
      <alignment horizontal="center" vertical="center"/>
    </xf>
    <xf numFmtId="165" fontId="5" fillId="0" borderId="0" xfId="1" applyNumberFormat="1" applyFont="1" applyBorder="1" applyAlignment="1">
      <alignment horizontal="center"/>
    </xf>
    <xf numFmtId="164" fontId="11" fillId="0" borderId="8" xfId="0" applyNumberFormat="1" applyFont="1" applyBorder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5" fontId="7" fillId="0" borderId="8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165" fontId="7" fillId="0" borderId="10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10" fillId="0" borderId="8" xfId="0" applyFont="1" applyBorder="1" applyAlignment="1">
      <alignment horizontal="centerContinuous" vertical="center"/>
    </xf>
    <xf numFmtId="0" fontId="10" fillId="0" borderId="9" xfId="0" applyFont="1" applyBorder="1" applyAlignment="1">
      <alignment horizontal="center" vertical="center"/>
    </xf>
    <xf numFmtId="164" fontId="0" fillId="0" borderId="0" xfId="0" applyNumberFormat="1"/>
    <xf numFmtId="0" fontId="7" fillId="0" borderId="0" xfId="0" applyFont="1" applyAlignment="1" applyProtection="1">
      <alignment horizontal="centerContinuous"/>
      <protection locked="0"/>
    </xf>
    <xf numFmtId="0" fontId="8" fillId="0" borderId="0" xfId="0" applyFont="1"/>
    <xf numFmtId="0" fontId="7" fillId="0" borderId="0" xfId="0" applyFont="1" applyAlignment="1">
      <alignment horizontal="left"/>
    </xf>
    <xf numFmtId="0" fontId="7" fillId="0" borderId="4" xfId="0" applyFont="1" applyBorder="1" applyAlignment="1">
      <alignment horizontal="centerContinuous" vertical="center"/>
    </xf>
    <xf numFmtId="0" fontId="9" fillId="0" borderId="4" xfId="0" applyFont="1" applyBorder="1" applyAlignment="1">
      <alignment horizontal="centerContinuous" vertical="center"/>
    </xf>
    <xf numFmtId="0" fontId="9" fillId="0" borderId="5" xfId="0" applyFont="1" applyBorder="1" applyAlignment="1">
      <alignment horizontal="centerContinuous" vertical="center"/>
    </xf>
    <xf numFmtId="0" fontId="6" fillId="0" borderId="5" xfId="0" applyFont="1" applyBorder="1" applyAlignment="1">
      <alignment horizontal="centerContinuous" vertical="center"/>
    </xf>
    <xf numFmtId="0" fontId="3" fillId="2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7" fontId="10" fillId="0" borderId="2" xfId="0" applyNumberFormat="1" applyFont="1" applyBorder="1" applyAlignment="1">
      <alignment horizontal="center"/>
    </xf>
    <xf numFmtId="0" fontId="16" fillId="0" borderId="7" xfId="0" applyFont="1" applyBorder="1"/>
    <xf numFmtId="0" fontId="0" fillId="0" borderId="1" xfId="0" applyBorder="1"/>
    <xf numFmtId="164" fontId="7" fillId="0" borderId="1" xfId="0" applyNumberFormat="1" applyFont="1" applyBorder="1" applyAlignment="1">
      <alignment horizontal="center" vertical="center"/>
    </xf>
    <xf numFmtId="164" fontId="7" fillId="0" borderId="17" xfId="0" applyNumberFormat="1" applyFont="1" applyBorder="1" applyAlignment="1">
      <alignment horizontal="center" vertical="center"/>
    </xf>
    <xf numFmtId="0" fontId="0" fillId="0" borderId="2" xfId="0" applyBorder="1"/>
    <xf numFmtId="0" fontId="14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165" fontId="4" fillId="2" borderId="1" xfId="1" applyNumberFormat="1" applyFont="1" applyFill="1" applyBorder="1" applyAlignment="1">
      <alignment horizontal="center"/>
    </xf>
    <xf numFmtId="165" fontId="4" fillId="2" borderId="0" xfId="1" applyNumberFormat="1" applyFont="1" applyFill="1" applyBorder="1" applyAlignment="1">
      <alignment horizontal="center"/>
    </xf>
    <xf numFmtId="0" fontId="6" fillId="0" borderId="0" xfId="0" applyFont="1"/>
    <xf numFmtId="0" fontId="7" fillId="0" borderId="19" xfId="0" applyFont="1" applyBorder="1" applyAlignment="1">
      <alignment horizontal="center"/>
    </xf>
    <xf numFmtId="0" fontId="7" fillId="0" borderId="8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0" fontId="3" fillId="0" borderId="6" xfId="0" applyFont="1" applyBorder="1"/>
    <xf numFmtId="0" fontId="0" fillId="0" borderId="9" xfId="0" applyBorder="1"/>
    <xf numFmtId="0" fontId="12" fillId="0" borderId="6" xfId="0" applyFont="1" applyBorder="1" applyAlignment="1">
      <alignment horizontal="center" vertical="center"/>
    </xf>
    <xf numFmtId="165" fontId="12" fillId="0" borderId="0" xfId="1" applyNumberFormat="1" applyFont="1" applyBorder="1" applyAlignment="1">
      <alignment horizontal="center"/>
    </xf>
    <xf numFmtId="165" fontId="12" fillId="0" borderId="8" xfId="1" applyNumberFormat="1" applyFont="1" applyBorder="1" applyAlignment="1">
      <alignment horizontal="center"/>
    </xf>
    <xf numFmtId="0" fontId="9" fillId="0" borderId="9" xfId="0" applyFont="1" applyBorder="1"/>
    <xf numFmtId="0" fontId="9" fillId="0" borderId="2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166" fontId="0" fillId="0" borderId="0" xfId="0" applyNumberForma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167" fontId="0" fillId="0" borderId="0" xfId="0" applyNumberFormat="1"/>
    <xf numFmtId="0" fontId="3" fillId="0" borderId="15" xfId="0" applyFont="1" applyBorder="1" applyAlignment="1">
      <alignment horizontal="centerContinuous"/>
    </xf>
    <xf numFmtId="0" fontId="3" fillId="0" borderId="2" xfId="0" applyFont="1" applyBorder="1"/>
    <xf numFmtId="17" fontId="10" fillId="0" borderId="3" xfId="0" applyNumberFormat="1" applyFont="1" applyBorder="1" applyAlignment="1">
      <alignment horizontal="center" vertical="center"/>
    </xf>
    <xf numFmtId="168" fontId="0" fillId="0" borderId="0" xfId="0" applyNumberFormat="1"/>
    <xf numFmtId="164" fontId="7" fillId="0" borderId="0" xfId="0" applyNumberFormat="1" applyFont="1" applyAlignment="1">
      <alignment horizontal="center" vertical="center"/>
    </xf>
    <xf numFmtId="0" fontId="9" fillId="0" borderId="18" xfId="0" applyFont="1" applyBorder="1"/>
    <xf numFmtId="0" fontId="9" fillId="0" borderId="7" xfId="0" applyFont="1" applyBorder="1"/>
    <xf numFmtId="0" fontId="9" fillId="0" borderId="20" xfId="0" applyFont="1" applyBorder="1"/>
    <xf numFmtId="17" fontId="4" fillId="0" borderId="2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center"/>
    </xf>
    <xf numFmtId="17" fontId="10" fillId="0" borderId="22" xfId="0" applyNumberFormat="1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165" fontId="7" fillId="0" borderId="0" xfId="1" applyNumberFormat="1" applyFont="1" applyBorder="1" applyAlignment="1">
      <alignment horizontal="center" vertical="center"/>
    </xf>
    <xf numFmtId="165" fontId="7" fillId="0" borderId="8" xfId="1" applyNumberFormat="1" applyFont="1" applyBorder="1" applyAlignment="1">
      <alignment horizontal="center" vertical="center"/>
    </xf>
    <xf numFmtId="165" fontId="11" fillId="0" borderId="0" xfId="1" applyNumberFormat="1" applyFont="1" applyBorder="1" applyAlignment="1">
      <alignment horizontal="center" vertical="center"/>
    </xf>
    <xf numFmtId="165" fontId="11" fillId="0" borderId="8" xfId="1" applyNumberFormat="1" applyFont="1" applyBorder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" fontId="7" fillId="0" borderId="8" xfId="0" applyNumberFormat="1" applyFont="1" applyBorder="1" applyAlignment="1">
      <alignment horizontal="center" vertical="center"/>
    </xf>
    <xf numFmtId="10" fontId="11" fillId="0" borderId="8" xfId="1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5" fontId="11" fillId="0" borderId="2" xfId="1" applyNumberFormat="1" applyFont="1" applyBorder="1" applyAlignment="1">
      <alignment horizontal="center" vertical="center"/>
    </xf>
    <xf numFmtId="165" fontId="7" fillId="0" borderId="10" xfId="1" applyNumberFormat="1" applyFont="1" applyBorder="1" applyAlignment="1">
      <alignment horizontal="center" vertical="center"/>
    </xf>
    <xf numFmtId="165" fontId="11" fillId="0" borderId="10" xfId="1" applyNumberFormat="1" applyFont="1" applyBorder="1" applyAlignment="1">
      <alignment horizontal="center" vertical="center"/>
    </xf>
    <xf numFmtId="17" fontId="4" fillId="0" borderId="3" xfId="0" applyNumberFormat="1" applyFont="1" applyBorder="1" applyAlignment="1">
      <alignment horizontal="center" vertical="center"/>
    </xf>
    <xf numFmtId="169" fontId="0" fillId="0" borderId="0" xfId="0" applyNumberFormat="1"/>
    <xf numFmtId="0" fontId="8" fillId="0" borderId="0" xfId="0" applyFont="1" applyAlignment="1">
      <alignment horizontal="center"/>
    </xf>
    <xf numFmtId="49" fontId="8" fillId="0" borderId="12" xfId="0" applyNumberFormat="1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49" fontId="8" fillId="0" borderId="5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/>
    </xf>
    <xf numFmtId="17" fontId="8" fillId="0" borderId="0" xfId="0" applyNumberFormat="1" applyFont="1" applyAlignment="1">
      <alignment horizontal="center"/>
    </xf>
    <xf numFmtId="0" fontId="8" fillId="4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104776</xdr:colOff>
      <xdr:row>0</xdr:row>
      <xdr:rowOff>114299</xdr:rowOff>
    </xdr:from>
    <xdr:to>
      <xdr:col>3</xdr:col>
      <xdr:colOff>609601</xdr:colOff>
      <xdr:row>5</xdr:row>
      <xdr:rowOff>161924</xdr:rowOff>
    </xdr:to>
    <xdr:sp macro="" textlink="">
      <xdr:nvSpPr>
        <xdr:cNvPr id="4" name="Texte 1">
          <a:extLst>
            <a:ext uri="{FF2B5EF4-FFF2-40B4-BE49-F238E27FC236}">
              <a16:creationId xmlns:a16="http://schemas.microsoft.com/office/drawing/2014/main" id="{7949320F-68D4-4C8F-8DEE-94C80BEFBFDA}"/>
            </a:ext>
          </a:extLst>
        </xdr:cNvPr>
        <xdr:cNvSpPr>
          <a:spLocks noChangeArrowheads="1"/>
        </xdr:cNvSpPr>
      </xdr:nvSpPr>
      <xdr:spPr bwMode="auto">
        <a:xfrm>
          <a:off x="866776" y="114299"/>
          <a:ext cx="2028825" cy="10001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0" rIns="27432" bIns="22860" anchor="b" upright="1"/>
        <a:lstStyle/>
        <a:p>
          <a:pPr algn="ctr" rtl="0">
            <a:defRPr sz="1000"/>
          </a:pPr>
          <a:r>
            <a:rPr lang="fr-FR" sz="900" b="1" i="1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</a:t>
          </a:r>
        </a:p>
        <a:p>
          <a:pPr algn="ctr" rtl="0">
            <a:defRPr sz="1000"/>
          </a:pPr>
          <a:r>
            <a:rPr lang="fr-FR" sz="900" b="1" i="1" strike="noStrike">
              <a:solidFill>
                <a:srgbClr val="000000"/>
              </a:solidFill>
              <a:latin typeface="Times New Roman"/>
              <a:cs typeface="Times New Roman"/>
            </a:rPr>
            <a:t>****</a:t>
          </a:r>
        </a:p>
        <a:p>
          <a:pPr algn="ctr" rtl="0" eaLnBrk="1" fontAlgn="auto" latinLnBrk="0" hangingPunct="1"/>
          <a:r>
            <a:rPr lang="fr-FR" sz="9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MINISTERE  DE  L'ECONOMIE  ET </a:t>
          </a:r>
        </a:p>
        <a:p>
          <a:pPr algn="ctr" rtl="0" eaLnBrk="1" fontAlgn="auto" latinLnBrk="0" hangingPunct="1"/>
          <a:r>
            <a:rPr lang="fr-FR" sz="9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LA PLANNIFICATION</a:t>
          </a:r>
        </a:p>
        <a:p>
          <a:pPr algn="ctr" rtl="0">
            <a:defRPr sz="1000"/>
          </a:pPr>
          <a:endParaRPr lang="fr-FR" sz="900" b="1" i="1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900" b="1" i="1" strike="noStrike">
              <a:solidFill>
                <a:srgbClr val="000000"/>
              </a:solidFill>
              <a:latin typeface="Times New Roman"/>
              <a:cs typeface="Times New Roman"/>
            </a:rPr>
            <a:t>INSTITUT NATIONAL DE LASTATISTIQUE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266701</xdr:colOff>
      <xdr:row>0</xdr:row>
      <xdr:rowOff>140970</xdr:rowOff>
    </xdr:from>
    <xdr:to>
      <xdr:col>1</xdr:col>
      <xdr:colOff>219074</xdr:colOff>
      <xdr:row>6</xdr:row>
      <xdr:rowOff>85725</xdr:rowOff>
    </xdr:to>
    <xdr:sp macro="" textlink="">
      <xdr:nvSpPr>
        <xdr:cNvPr id="3" name="Texte 2">
          <a:extLst>
            <a:ext uri="{FF2B5EF4-FFF2-40B4-BE49-F238E27FC236}">
              <a16:creationId xmlns:a16="http://schemas.microsoft.com/office/drawing/2014/main" id="{D3DFDAF0-C618-4F6D-B5D3-4F87EF3422D7}"/>
            </a:ext>
          </a:extLst>
        </xdr:cNvPr>
        <xdr:cNvSpPr>
          <a:spLocks noChangeArrowheads="1"/>
        </xdr:cNvSpPr>
      </xdr:nvSpPr>
      <xdr:spPr bwMode="auto">
        <a:xfrm>
          <a:off x="266701" y="140970"/>
          <a:ext cx="2352673" cy="107823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fr-FR" sz="800" b="1" i="1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</a:t>
          </a:r>
        </a:p>
        <a:p>
          <a:pPr rtl="0"/>
          <a:endParaRPr lang="fr-FR" sz="1100" b="1" i="1">
            <a:latin typeface="+mn-lt"/>
            <a:ea typeface="+mn-ea"/>
            <a:cs typeface="+mn-cs"/>
          </a:endParaRPr>
        </a:p>
        <a:p>
          <a:pPr algn="ctr" rtl="0" eaLnBrk="1" fontAlgn="auto" latinLnBrk="0" hangingPunct="1"/>
          <a:r>
            <a:rPr lang="fr-FR" sz="8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MINISTERE  DE  L'ECONOMIE  ET </a:t>
          </a:r>
        </a:p>
        <a:p>
          <a:pPr algn="ctr" rtl="0" eaLnBrk="1" fontAlgn="auto" latinLnBrk="0" hangingPunct="1"/>
          <a:r>
            <a:rPr lang="fr-FR" sz="8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LA PLANNIFICATION</a:t>
          </a:r>
        </a:p>
        <a:p>
          <a:pPr rtl="0" eaLnBrk="1" fontAlgn="auto" latinLnBrk="0" hangingPunct="1"/>
          <a:endParaRPr lang="fr-FR" sz="1100" b="1" i="1">
            <a:latin typeface="+mn-lt"/>
            <a:ea typeface="+mn-ea"/>
            <a:cs typeface="+mn-cs"/>
          </a:endParaRPr>
        </a:p>
        <a:p>
          <a:pPr marL="0" indent="0" algn="ctr" rtl="0" eaLnBrk="1" fontAlgn="auto" latinLnBrk="0" hangingPunct="1"/>
          <a:r>
            <a:rPr lang="fr-FR" sz="8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INSTITUT NATIONAL  DE  LA  STATISTIQUE</a:t>
          </a:r>
        </a:p>
        <a:p>
          <a:pPr rtl="0"/>
          <a:endParaRPr lang="fr-FR" sz="1100" b="1" i="1">
            <a:latin typeface="+mn-lt"/>
            <a:ea typeface="+mn-ea"/>
            <a:cs typeface="+mn-cs"/>
          </a:endParaRPr>
        </a:p>
        <a:p>
          <a:pPr rtl="0"/>
          <a:endParaRPr lang="fr-FR" sz="1100" b="1" i="1">
            <a:latin typeface="+mn-lt"/>
            <a:ea typeface="+mn-ea"/>
            <a:cs typeface="+mn-cs"/>
          </a:endParaRPr>
        </a:p>
        <a:p>
          <a:pPr rtl="0"/>
          <a:r>
            <a:rPr lang="fr-FR" sz="1100" b="1" i="1" baseline="0">
              <a:latin typeface="+mn-lt"/>
              <a:ea typeface="+mn-ea"/>
              <a:cs typeface="+mn-cs"/>
            </a:rPr>
            <a:t> </a:t>
          </a:r>
          <a:r>
            <a:rPr lang="fr-FR" sz="1100" b="1" i="1">
              <a:latin typeface="+mn-lt"/>
              <a:ea typeface="+mn-ea"/>
              <a:cs typeface="+mn-cs"/>
            </a:rPr>
            <a:t> </a:t>
          </a:r>
          <a:endParaRPr lang="fr-FR" sz="1100">
            <a:latin typeface="+mn-lt"/>
            <a:ea typeface="+mn-ea"/>
            <a:cs typeface="+mn-cs"/>
          </a:endParaRPr>
        </a:p>
        <a:p>
          <a:pPr rtl="0"/>
          <a:endParaRPr lang="fr-FR" sz="1100" b="1" i="0">
            <a:latin typeface="+mn-lt"/>
            <a:ea typeface="+mn-ea"/>
            <a:cs typeface="+mn-cs"/>
          </a:endParaRPr>
        </a:p>
        <a:p>
          <a:pPr rtl="0"/>
          <a:endParaRPr lang="fr-FR" sz="1100" b="1" i="0">
            <a:latin typeface="+mn-lt"/>
            <a:ea typeface="+mn-ea"/>
            <a:cs typeface="+mn-cs"/>
          </a:endParaRPr>
        </a:p>
        <a:p>
          <a:pPr algn="ctr" rtl="0">
            <a:defRPr sz="1000"/>
          </a:pPr>
          <a:endParaRPr lang="fr-FR" sz="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135254</xdr:colOff>
      <xdr:row>0</xdr:row>
      <xdr:rowOff>160020</xdr:rowOff>
    </xdr:from>
    <xdr:to>
      <xdr:col>2</xdr:col>
      <xdr:colOff>438150</xdr:colOff>
      <xdr:row>5</xdr:row>
      <xdr:rowOff>104775</xdr:rowOff>
    </xdr:to>
    <xdr:sp macro="" textlink="">
      <xdr:nvSpPr>
        <xdr:cNvPr id="4" name="Texte 1">
          <a:extLst>
            <a:ext uri="{FF2B5EF4-FFF2-40B4-BE49-F238E27FC236}">
              <a16:creationId xmlns:a16="http://schemas.microsoft.com/office/drawing/2014/main" id="{74CE605E-5E02-48FB-941E-C457FF89D641}"/>
            </a:ext>
          </a:extLst>
        </xdr:cNvPr>
        <xdr:cNvSpPr txBox="1">
          <a:spLocks noChangeArrowheads="1"/>
        </xdr:cNvSpPr>
      </xdr:nvSpPr>
      <xdr:spPr bwMode="auto">
        <a:xfrm>
          <a:off x="411479" y="160020"/>
          <a:ext cx="2293621" cy="89725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</a:t>
          </a:r>
        </a:p>
        <a:p>
          <a:pPr algn="ctr" rtl="0"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 eaLnBrk="1" fontAlgn="auto" latinLnBrk="0" hangingPunct="1"/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MINISTERE  DE  L'ECONOMIE  ET </a:t>
          </a:r>
        </a:p>
        <a:p>
          <a:pPr algn="ctr" rtl="0" eaLnBrk="1" fontAlgn="auto" latinLnBrk="0" hangingPunct="1"/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LA PLANNIFICATION</a:t>
          </a:r>
        </a:p>
        <a:p>
          <a:pPr algn="ctr" rtl="0"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INSTITUT NATIONAL DE LA STATISTIQUE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160020</xdr:colOff>
      <xdr:row>1</xdr:row>
      <xdr:rowOff>68580</xdr:rowOff>
    </xdr:from>
    <xdr:to>
      <xdr:col>2</xdr:col>
      <xdr:colOff>228600</xdr:colOff>
      <xdr:row>5</xdr:row>
      <xdr:rowOff>104775</xdr:rowOff>
    </xdr:to>
    <xdr:sp macro="" textlink="">
      <xdr:nvSpPr>
        <xdr:cNvPr id="2" name="Texte 1">
          <a:extLst>
            <a:ext uri="{FF2B5EF4-FFF2-40B4-BE49-F238E27FC236}">
              <a16:creationId xmlns:a16="http://schemas.microsoft.com/office/drawing/2014/main" id="{C936866F-149A-4860-96FA-7C199C5C741D}"/>
            </a:ext>
          </a:extLst>
        </xdr:cNvPr>
        <xdr:cNvSpPr txBox="1">
          <a:spLocks noChangeArrowheads="1"/>
        </xdr:cNvSpPr>
      </xdr:nvSpPr>
      <xdr:spPr bwMode="auto">
        <a:xfrm>
          <a:off x="398145" y="259080"/>
          <a:ext cx="2316480" cy="79819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</a:t>
          </a:r>
        </a:p>
        <a:p>
          <a:pPr algn="ctr" rtl="0"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 eaLnBrk="1" fontAlgn="auto" latinLnBrk="0" hangingPunct="1"/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MINISTERE  DE  L'ECONOMIE  ET </a:t>
          </a:r>
        </a:p>
        <a:p>
          <a:pPr algn="ctr" rtl="0" eaLnBrk="1" fontAlgn="auto" latinLnBrk="0" hangingPunct="1"/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LA PLANNIFICATION</a:t>
          </a:r>
        </a:p>
        <a:p>
          <a:pPr algn="ctr" rtl="0"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INSTITUT NATIONAL DE LA STATISTIQUE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3F891-BB77-4125-8621-B2986A6FC01D}">
  <dimension ref="B4:G52"/>
  <sheetViews>
    <sheetView tabSelected="1" workbookViewId="0">
      <selection activeCell="B9" sqref="B9"/>
    </sheetView>
  </sheetViews>
  <sheetFormatPr baseColWidth="10" defaultRowHeight="14.5" x14ac:dyDescent="0.35"/>
  <cols>
    <col min="1" max="1" width="3.7265625" customWidth="1"/>
    <col min="2" max="2" width="21.26953125" customWidth="1"/>
  </cols>
  <sheetData>
    <row r="4" spans="2:7" ht="17.25" customHeight="1" x14ac:dyDescent="0.35">
      <c r="F4" s="26"/>
    </row>
    <row r="5" spans="2:7" ht="17.25" customHeight="1" x14ac:dyDescent="0.35">
      <c r="F5" s="26"/>
    </row>
    <row r="6" spans="2:7" ht="13.5" customHeight="1" x14ac:dyDescent="0.35">
      <c r="F6" s="26"/>
    </row>
    <row r="7" spans="2:7" ht="13.5" customHeight="1" x14ac:dyDescent="0.35">
      <c r="F7" s="26"/>
    </row>
    <row r="8" spans="2:7" ht="16.5" x14ac:dyDescent="0.35">
      <c r="F8" s="26"/>
    </row>
    <row r="9" spans="2:7" ht="17.25" customHeight="1" x14ac:dyDescent="0.35">
      <c r="B9" s="27" t="s">
        <v>46</v>
      </c>
      <c r="C9" s="27"/>
      <c r="D9" s="27"/>
      <c r="E9" s="28"/>
      <c r="F9" s="28"/>
      <c r="G9" s="28"/>
    </row>
    <row r="10" spans="2:7" ht="11.25" customHeight="1" x14ac:dyDescent="0.35">
      <c r="B10" s="29" t="s">
        <v>47</v>
      </c>
      <c r="C10" s="30"/>
      <c r="D10" s="31"/>
      <c r="E10" s="13"/>
      <c r="F10" s="32"/>
      <c r="G10" s="13"/>
    </row>
    <row r="11" spans="2:7" ht="17" thickBot="1" x14ac:dyDescent="0.4">
      <c r="B11" s="29"/>
      <c r="C11" s="29"/>
      <c r="D11" s="29"/>
      <c r="E11" s="13"/>
      <c r="F11" s="26"/>
      <c r="G11" s="13"/>
    </row>
    <row r="12" spans="2:7" ht="16" thickBot="1" x14ac:dyDescent="0.4">
      <c r="B12" s="146" t="s">
        <v>63</v>
      </c>
      <c r="C12" s="147"/>
      <c r="D12" s="147"/>
      <c r="E12" s="147"/>
      <c r="F12" s="147"/>
      <c r="G12" s="148"/>
    </row>
    <row r="13" spans="2:7" ht="16.5" x14ac:dyDescent="0.35">
      <c r="B13" s="33"/>
      <c r="C13" s="33"/>
      <c r="D13" s="33"/>
      <c r="E13" s="34"/>
      <c r="F13" s="26"/>
      <c r="G13" s="34"/>
    </row>
    <row r="14" spans="2:7" x14ac:dyDescent="0.35">
      <c r="B14" s="33"/>
      <c r="C14" s="33"/>
      <c r="D14" s="33"/>
      <c r="E14" s="34"/>
      <c r="F14" s="34"/>
      <c r="G14" s="34"/>
    </row>
    <row r="15" spans="2:7" x14ac:dyDescent="0.35">
      <c r="B15" s="89" t="s">
        <v>48</v>
      </c>
      <c r="C15" s="90"/>
      <c r="D15" s="90"/>
      <c r="E15" s="13"/>
      <c r="F15" s="13"/>
      <c r="G15" s="13"/>
    </row>
    <row r="16" spans="2:7" x14ac:dyDescent="0.35">
      <c r="B16" s="15"/>
      <c r="C16" s="15"/>
      <c r="D16" s="15"/>
      <c r="E16" s="15"/>
      <c r="F16" s="15"/>
      <c r="G16" s="15"/>
    </row>
    <row r="17" spans="2:7" x14ac:dyDescent="0.35">
      <c r="B17" s="35" t="s">
        <v>49</v>
      </c>
      <c r="C17" s="15"/>
      <c r="D17" s="15"/>
      <c r="E17" s="15"/>
      <c r="F17" s="15"/>
      <c r="G17" s="15"/>
    </row>
    <row r="18" spans="2:7" ht="15" thickBot="1" x14ac:dyDescent="0.4">
      <c r="B18" s="36"/>
      <c r="C18" s="15"/>
      <c r="D18" s="15"/>
      <c r="E18" s="15"/>
      <c r="F18" s="15"/>
      <c r="G18" s="15"/>
    </row>
    <row r="19" spans="2:7" ht="15.5" thickTop="1" thickBot="1" x14ac:dyDescent="0.4">
      <c r="B19" s="37"/>
      <c r="C19" s="38" t="s">
        <v>50</v>
      </c>
      <c r="D19" s="38"/>
      <c r="E19" s="119"/>
      <c r="F19" s="38" t="s">
        <v>51</v>
      </c>
      <c r="G19" s="38"/>
    </row>
    <row r="20" spans="2:7" ht="15" thickTop="1" x14ac:dyDescent="0.35">
      <c r="B20" s="15"/>
      <c r="C20" s="39" t="s">
        <v>64</v>
      </c>
      <c r="D20" s="39" t="s">
        <v>65</v>
      </c>
      <c r="E20" s="39" t="s">
        <v>66</v>
      </c>
      <c r="F20" s="40" t="s">
        <v>2</v>
      </c>
      <c r="G20" s="40" t="s">
        <v>3</v>
      </c>
    </row>
    <row r="21" spans="2:7" x14ac:dyDescent="0.35">
      <c r="B21" s="36" t="s">
        <v>18</v>
      </c>
      <c r="C21" s="41">
        <f t="shared" ref="C21:E22" si="0">C37+C45</f>
        <v>47294.465534648996</v>
      </c>
      <c r="D21" s="41">
        <f t="shared" si="0"/>
        <v>50550.039807109999</v>
      </c>
      <c r="E21" s="41">
        <f t="shared" si="0"/>
        <v>51623.384942954006</v>
      </c>
      <c r="F21" s="42">
        <f>(D21-C21)/C21</f>
        <v>6.8836263094587569E-2</v>
      </c>
      <c r="G21" s="42">
        <f>(E21-D21)/D21</f>
        <v>2.1233319299840358E-2</v>
      </c>
    </row>
    <row r="22" spans="2:7" x14ac:dyDescent="0.35">
      <c r="B22" s="36" t="s">
        <v>19</v>
      </c>
      <c r="C22" s="41">
        <f t="shared" si="0"/>
        <v>68665.982671184</v>
      </c>
      <c r="D22" s="41">
        <f t="shared" si="0"/>
        <v>66403.172831856005</v>
      </c>
      <c r="E22" s="41">
        <f t="shared" si="0"/>
        <v>67339.367812828001</v>
      </c>
      <c r="F22" s="42">
        <f>(D22-C22)/C22</f>
        <v>-3.2953869606203029E-2</v>
      </c>
      <c r="G22" s="42">
        <f>(E22-D22)/D22</f>
        <v>1.4098648318245251E-2</v>
      </c>
    </row>
    <row r="23" spans="2:7" x14ac:dyDescent="0.35">
      <c r="B23" s="36"/>
      <c r="C23" s="15"/>
      <c r="D23" s="15"/>
      <c r="E23" s="15"/>
      <c r="F23" s="15"/>
      <c r="G23" s="15"/>
    </row>
    <row r="24" spans="2:7" x14ac:dyDescent="0.35">
      <c r="B24" s="36" t="s">
        <v>52</v>
      </c>
      <c r="C24" s="41">
        <f>C21-C22</f>
        <v>-21371.517136535003</v>
      </c>
      <c r="D24" s="41">
        <f>D21-D22</f>
        <v>-15853.133024746006</v>
      </c>
      <c r="E24" s="41">
        <f>E21-E22</f>
        <v>-15715.982869873995</v>
      </c>
      <c r="F24" s="43"/>
      <c r="G24" s="43"/>
    </row>
    <row r="25" spans="2:7" x14ac:dyDescent="0.35">
      <c r="B25" s="36" t="s">
        <v>53</v>
      </c>
      <c r="C25" s="44">
        <f>C21/C22</f>
        <v>0.68876121326515782</v>
      </c>
      <c r="D25" s="44">
        <f>D21/D22</f>
        <v>0.76125940450332386</v>
      </c>
      <c r="E25" s="44">
        <f>E21/E22</f>
        <v>0.76661522998616372</v>
      </c>
      <c r="F25" s="43"/>
      <c r="G25" s="43"/>
    </row>
    <row r="26" spans="2:7" x14ac:dyDescent="0.35">
      <c r="B26" s="36"/>
      <c r="C26" s="15"/>
      <c r="D26" s="15"/>
      <c r="E26" s="15"/>
      <c r="F26" s="15"/>
      <c r="G26" s="15"/>
    </row>
    <row r="27" spans="2:7" x14ac:dyDescent="0.35">
      <c r="B27" s="45"/>
      <c r="C27" s="46"/>
      <c r="D27" s="46"/>
      <c r="E27" s="46"/>
      <c r="F27" s="46"/>
      <c r="G27" s="46"/>
    </row>
    <row r="28" spans="2:7" x14ac:dyDescent="0.35">
      <c r="B28" s="45"/>
      <c r="C28" s="46"/>
      <c r="D28" s="46"/>
      <c r="E28" s="46"/>
      <c r="F28" s="46"/>
      <c r="G28" s="46"/>
    </row>
    <row r="29" spans="2:7" x14ac:dyDescent="0.35">
      <c r="B29" s="36"/>
      <c r="C29" s="15"/>
      <c r="D29" s="15"/>
      <c r="E29" s="15"/>
      <c r="F29" s="15"/>
      <c r="G29" s="15"/>
    </row>
    <row r="30" spans="2:7" x14ac:dyDescent="0.35">
      <c r="B30" s="89" t="s">
        <v>54</v>
      </c>
      <c r="C30" s="13"/>
      <c r="D30" s="13"/>
      <c r="E30" s="13"/>
      <c r="F30" s="13"/>
      <c r="G30" s="13"/>
    </row>
    <row r="31" spans="2:7" ht="15" thickBot="1" x14ac:dyDescent="0.4">
      <c r="B31" s="36"/>
      <c r="C31" s="15"/>
      <c r="D31" s="15"/>
      <c r="E31" s="15"/>
      <c r="F31" s="15"/>
      <c r="G31" s="15"/>
    </row>
    <row r="32" spans="2:7" ht="15.5" thickTop="1" thickBot="1" x14ac:dyDescent="0.4">
      <c r="B32" s="37"/>
      <c r="C32" s="38" t="s">
        <v>50</v>
      </c>
      <c r="D32" s="38"/>
      <c r="E32" s="38"/>
      <c r="F32" s="38" t="s">
        <v>51</v>
      </c>
      <c r="G32" s="38"/>
    </row>
    <row r="33" spans="2:7" ht="15" thickTop="1" x14ac:dyDescent="0.35">
      <c r="B33" s="15"/>
      <c r="C33" s="39" t="s">
        <v>64</v>
      </c>
      <c r="D33" s="39" t="s">
        <v>65</v>
      </c>
      <c r="E33" s="39" t="s">
        <v>66</v>
      </c>
      <c r="F33" s="40" t="s">
        <v>2</v>
      </c>
      <c r="G33" s="40" t="s">
        <v>3</v>
      </c>
    </row>
    <row r="34" spans="2:7" x14ac:dyDescent="0.35">
      <c r="B34" s="15"/>
      <c r="C34" s="15"/>
      <c r="D34" s="15"/>
      <c r="E34" s="15"/>
      <c r="F34" s="15"/>
      <c r="G34" s="15"/>
    </row>
    <row r="35" spans="2:7" x14ac:dyDescent="0.35">
      <c r="B35" s="35" t="s">
        <v>55</v>
      </c>
      <c r="C35" s="15"/>
      <c r="D35" s="15"/>
      <c r="E35" s="15"/>
      <c r="F35" s="15"/>
      <c r="G35" s="15"/>
    </row>
    <row r="36" spans="2:7" x14ac:dyDescent="0.35">
      <c r="B36" s="15"/>
      <c r="C36" s="15"/>
      <c r="D36" s="15"/>
      <c r="E36" s="15"/>
      <c r="F36" s="15"/>
      <c r="G36" s="15"/>
    </row>
    <row r="37" spans="2:7" x14ac:dyDescent="0.35">
      <c r="B37" s="36" t="s">
        <v>18</v>
      </c>
      <c r="C37" s="41">
        <v>15290.620393909998</v>
      </c>
      <c r="D37" s="41">
        <v>14188.073094731999</v>
      </c>
      <c r="E37" s="41">
        <v>15835.537269446</v>
      </c>
      <c r="F37" s="42">
        <f>(D37-C37)/C37</f>
        <v>-7.210611935779436E-2</v>
      </c>
      <c r="G37" s="42">
        <f>(E37-D37)/D37</f>
        <v>0.1161161324525246</v>
      </c>
    </row>
    <row r="38" spans="2:7" x14ac:dyDescent="0.35">
      <c r="B38" s="36" t="s">
        <v>19</v>
      </c>
      <c r="C38" s="41">
        <v>47204.849523919002</v>
      </c>
      <c r="D38" s="41">
        <v>44670.683818731006</v>
      </c>
      <c r="E38" s="41">
        <v>46459.004861779002</v>
      </c>
      <c r="F38" s="42">
        <f>(D38-C38)/C38</f>
        <v>-5.3684435619351302E-2</v>
      </c>
      <c r="G38" s="42">
        <f>(E38-D38)/D38</f>
        <v>4.003343782031224E-2</v>
      </c>
    </row>
    <row r="39" spans="2:7" x14ac:dyDescent="0.35">
      <c r="B39" s="36"/>
      <c r="D39" s="15"/>
      <c r="E39" s="15"/>
      <c r="F39" s="15"/>
      <c r="G39" s="15"/>
    </row>
    <row r="40" spans="2:7" x14ac:dyDescent="0.35">
      <c r="B40" s="36" t="s">
        <v>52</v>
      </c>
      <c r="C40" s="41">
        <f>C37-C38</f>
        <v>-31914.229130009004</v>
      </c>
      <c r="D40" s="41">
        <f>D37-D38</f>
        <v>-30482.610723999009</v>
      </c>
      <c r="E40" s="41">
        <f>E37-E38</f>
        <v>-30623.467592333</v>
      </c>
      <c r="F40" s="47"/>
      <c r="G40" s="15"/>
    </row>
    <row r="41" spans="2:7" x14ac:dyDescent="0.35">
      <c r="B41" s="36" t="s">
        <v>53</v>
      </c>
      <c r="C41" s="44">
        <f>C37/C38</f>
        <v>0.32392054096395628</v>
      </c>
      <c r="D41" s="44">
        <f>D37/D38</f>
        <v>0.3176148624074287</v>
      </c>
      <c r="E41" s="44">
        <f>E37/E38</f>
        <v>0.34084968708560553</v>
      </c>
      <c r="F41" s="15"/>
      <c r="G41" s="15"/>
    </row>
    <row r="42" spans="2:7" x14ac:dyDescent="0.35">
      <c r="B42" s="15"/>
      <c r="D42" s="15"/>
      <c r="E42" s="15"/>
      <c r="F42" s="15"/>
      <c r="G42" s="15"/>
    </row>
    <row r="43" spans="2:7" x14ac:dyDescent="0.35">
      <c r="B43" s="35" t="s">
        <v>56</v>
      </c>
      <c r="D43" s="15"/>
      <c r="E43" s="15"/>
      <c r="F43" s="15"/>
      <c r="G43" s="15"/>
    </row>
    <row r="44" spans="2:7" x14ac:dyDescent="0.35">
      <c r="B44" s="15"/>
      <c r="D44" s="15"/>
      <c r="E44" s="15"/>
      <c r="F44" s="15"/>
      <c r="G44" s="15"/>
    </row>
    <row r="45" spans="2:7" x14ac:dyDescent="0.35">
      <c r="B45" s="36" t="s">
        <v>18</v>
      </c>
      <c r="C45" s="41">
        <v>32003.845140738998</v>
      </c>
      <c r="D45" s="41">
        <v>36361.966712378002</v>
      </c>
      <c r="E45" s="41">
        <v>35787.847673508004</v>
      </c>
      <c r="F45" s="42">
        <f>(D45-C45)/C45</f>
        <v>0.13617493624512553</v>
      </c>
      <c r="G45" s="42">
        <f>(E45-D45)/D45</f>
        <v>-1.5788998527259575E-2</v>
      </c>
    </row>
    <row r="46" spans="2:7" x14ac:dyDescent="0.35">
      <c r="B46" s="36" t="s">
        <v>19</v>
      </c>
      <c r="C46" s="41">
        <v>21461.133147264998</v>
      </c>
      <c r="D46" s="41">
        <v>21732.489013124999</v>
      </c>
      <c r="E46" s="41">
        <v>20880.362951048999</v>
      </c>
      <c r="F46" s="42">
        <f>(D46-C46)/C46</f>
        <v>1.2644060497550331E-2</v>
      </c>
      <c r="G46" s="42">
        <f>(E46-D46)/D46</f>
        <v>-3.9209777654155127E-2</v>
      </c>
    </row>
    <row r="47" spans="2:7" x14ac:dyDescent="0.35">
      <c r="B47" s="36"/>
      <c r="C47" s="48"/>
      <c r="D47" s="15"/>
      <c r="E47" s="15"/>
      <c r="F47" s="15"/>
      <c r="G47" s="15"/>
    </row>
    <row r="48" spans="2:7" x14ac:dyDescent="0.35">
      <c r="B48" s="36" t="s">
        <v>52</v>
      </c>
      <c r="C48" s="41">
        <f>C45-C46</f>
        <v>10542.711993474</v>
      </c>
      <c r="D48" s="41">
        <f>D45-D46</f>
        <v>14629.477699253002</v>
      </c>
      <c r="E48" s="41">
        <f>E45-E46</f>
        <v>14907.484722459005</v>
      </c>
      <c r="F48" s="15"/>
      <c r="G48" s="15"/>
    </row>
    <row r="49" spans="2:7" x14ac:dyDescent="0.35">
      <c r="B49" s="36" t="s">
        <v>53</v>
      </c>
      <c r="C49" s="44">
        <f>C45/C46</f>
        <v>1.4912467538936807</v>
      </c>
      <c r="D49" s="44">
        <f>D45/D46</f>
        <v>1.6731616286757469</v>
      </c>
      <c r="E49" s="44">
        <f>E45/E46</f>
        <v>1.7139475859403142</v>
      </c>
      <c r="F49" s="15"/>
      <c r="G49" s="15"/>
    </row>
    <row r="50" spans="2:7" x14ac:dyDescent="0.35">
      <c r="B50" s="15"/>
      <c r="D50" s="15"/>
      <c r="E50" s="15"/>
      <c r="F50" s="15"/>
      <c r="G50" s="15"/>
    </row>
    <row r="51" spans="2:7" ht="15" thickBot="1" x14ac:dyDescent="0.4">
      <c r="B51" s="120"/>
      <c r="C51" s="120"/>
      <c r="D51" s="120"/>
      <c r="E51" s="120"/>
      <c r="F51" s="120"/>
      <c r="G51" s="120"/>
    </row>
    <row r="52" spans="2:7" x14ac:dyDescent="0.35">
      <c r="B52" s="15"/>
      <c r="C52" s="15"/>
      <c r="D52" s="15"/>
      <c r="E52" s="15"/>
      <c r="F52" s="15"/>
      <c r="G52" s="15"/>
    </row>
  </sheetData>
  <mergeCells count="1">
    <mergeCell ref="B12:G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54"/>
  <sheetViews>
    <sheetView topLeftCell="A13" workbookViewId="0">
      <selection activeCell="B1" sqref="B1"/>
    </sheetView>
  </sheetViews>
  <sheetFormatPr baseColWidth="10" defaultRowHeight="14.5" x14ac:dyDescent="0.35"/>
  <cols>
    <col min="1" max="1" width="36" customWidth="1"/>
    <col min="2" max="6" width="10.54296875" customWidth="1"/>
  </cols>
  <sheetData>
    <row r="2" spans="1:6" x14ac:dyDescent="0.35">
      <c r="A2" s="1"/>
      <c r="B2" s="2"/>
      <c r="C2" s="2"/>
      <c r="D2" s="2"/>
      <c r="E2" s="2"/>
      <c r="F2" s="2"/>
    </row>
    <row r="3" spans="1:6" x14ac:dyDescent="0.35">
      <c r="A3" s="1"/>
      <c r="B3" s="2"/>
      <c r="C3" s="2"/>
      <c r="D3" s="2"/>
      <c r="E3" s="2"/>
      <c r="F3" s="2"/>
    </row>
    <row r="4" spans="1:6" ht="14.25" customHeight="1" x14ac:dyDescent="0.35">
      <c r="A4" s="1"/>
      <c r="B4" s="2"/>
      <c r="C4" s="2"/>
      <c r="D4" s="2"/>
      <c r="E4" s="2"/>
      <c r="F4" s="2"/>
    </row>
    <row r="5" spans="1:6" x14ac:dyDescent="0.35">
      <c r="A5" s="1"/>
      <c r="B5" s="2"/>
      <c r="C5" s="2"/>
      <c r="D5" s="2"/>
      <c r="E5" s="2"/>
      <c r="F5" s="2"/>
    </row>
    <row r="6" spans="1:6" x14ac:dyDescent="0.35">
      <c r="A6" s="1"/>
      <c r="B6" s="2"/>
      <c r="C6" s="2"/>
      <c r="D6" s="2"/>
      <c r="E6" s="2"/>
      <c r="F6" s="2"/>
    </row>
    <row r="7" spans="1:6" x14ac:dyDescent="0.35">
      <c r="A7" s="1"/>
      <c r="B7" s="2"/>
      <c r="C7" s="2"/>
      <c r="D7" s="2"/>
      <c r="E7" s="2"/>
      <c r="F7" s="2"/>
    </row>
    <row r="8" spans="1:6" x14ac:dyDescent="0.35">
      <c r="A8" s="1"/>
      <c r="B8" s="2"/>
      <c r="C8" s="2"/>
      <c r="D8" s="2"/>
      <c r="E8" s="2"/>
      <c r="F8" s="2"/>
    </row>
    <row r="9" spans="1:6" ht="17.5" x14ac:dyDescent="0.35">
      <c r="A9" s="149" t="s">
        <v>61</v>
      </c>
      <c r="B9" s="149"/>
      <c r="C9" s="149"/>
      <c r="D9" s="149"/>
      <c r="E9" s="149"/>
      <c r="F9" s="149"/>
    </row>
    <row r="10" spans="1:6" x14ac:dyDescent="0.35">
      <c r="A10" s="3"/>
      <c r="B10" s="80"/>
      <c r="C10" s="80"/>
      <c r="D10" s="80"/>
      <c r="E10" s="80"/>
      <c r="F10" s="80"/>
    </row>
    <row r="11" spans="1:6" x14ac:dyDescent="0.35">
      <c r="A11" s="3"/>
      <c r="B11" s="80"/>
      <c r="C11" s="80"/>
      <c r="D11" s="80"/>
      <c r="E11" s="80"/>
      <c r="F11" s="80"/>
    </row>
    <row r="12" spans="1:6" ht="12" customHeight="1" x14ac:dyDescent="0.35">
      <c r="A12" s="150" t="s">
        <v>0</v>
      </c>
      <c r="B12" s="4" t="s">
        <v>62</v>
      </c>
      <c r="C12" s="4" t="s">
        <v>62</v>
      </c>
      <c r="D12" s="4" t="s">
        <v>62</v>
      </c>
      <c r="E12" s="151" t="s">
        <v>1</v>
      </c>
      <c r="F12" s="151"/>
    </row>
    <row r="13" spans="1:6" x14ac:dyDescent="0.35">
      <c r="A13" s="150"/>
      <c r="B13" s="4">
        <v>2022</v>
      </c>
      <c r="C13" s="4">
        <v>2023</v>
      </c>
      <c r="D13" s="4">
        <v>2024</v>
      </c>
      <c r="E13" s="4" t="s">
        <v>2</v>
      </c>
      <c r="F13" s="4" t="s">
        <v>3</v>
      </c>
    </row>
    <row r="14" spans="1:6" ht="13.5" customHeight="1" x14ac:dyDescent="0.35">
      <c r="A14" s="3"/>
      <c r="B14" s="3"/>
      <c r="C14" s="3"/>
      <c r="D14" s="3"/>
      <c r="E14" s="3"/>
      <c r="F14" s="3"/>
    </row>
    <row r="15" spans="1:6" ht="13.5" customHeight="1" x14ac:dyDescent="0.35">
      <c r="A15" s="5" t="s">
        <v>4</v>
      </c>
      <c r="B15" s="3"/>
      <c r="C15" s="3"/>
      <c r="D15" s="3"/>
      <c r="E15" s="3"/>
      <c r="F15" s="3"/>
    </row>
    <row r="16" spans="1:6" ht="12" customHeight="1" x14ac:dyDescent="0.35">
      <c r="A16" s="8" t="s">
        <v>5</v>
      </c>
      <c r="B16" s="6">
        <v>4570.787341749</v>
      </c>
      <c r="C16" s="6">
        <v>5502.4463558790003</v>
      </c>
      <c r="D16" s="6">
        <v>7001.9980008279999</v>
      </c>
      <c r="E16" s="7">
        <v>0.20382900022942291</v>
      </c>
      <c r="F16" s="7">
        <v>0.27252453689926986</v>
      </c>
    </row>
    <row r="17" spans="1:6" ht="16.5" customHeight="1" x14ac:dyDescent="0.35">
      <c r="A17" s="8" t="s">
        <v>6</v>
      </c>
      <c r="B17" s="6">
        <v>6617.1023155769999</v>
      </c>
      <c r="C17" s="6">
        <v>6418.1331116130004</v>
      </c>
      <c r="D17" s="6">
        <v>5615.6215828499999</v>
      </c>
      <c r="E17" s="7">
        <v>-3.0068932664924299E-2</v>
      </c>
      <c r="F17" s="7">
        <v>-0.1250381559258926</v>
      </c>
    </row>
    <row r="18" spans="1:6" x14ac:dyDescent="0.35">
      <c r="A18" s="3"/>
      <c r="B18" s="3"/>
      <c r="C18" s="3"/>
      <c r="D18" s="3"/>
      <c r="E18" s="3"/>
      <c r="F18" s="3"/>
    </row>
    <row r="19" spans="1:6" x14ac:dyDescent="0.35">
      <c r="A19" s="8" t="s">
        <v>7</v>
      </c>
      <c r="B19" s="6">
        <v>-2046.3149738279999</v>
      </c>
      <c r="C19" s="6">
        <v>-915.68675573400014</v>
      </c>
      <c r="D19" s="6">
        <v>1386.3764179780001</v>
      </c>
      <c r="E19" s="3"/>
      <c r="F19" s="3"/>
    </row>
    <row r="20" spans="1:6" ht="11.25" customHeight="1" x14ac:dyDescent="0.35">
      <c r="A20" s="8" t="s">
        <v>8</v>
      </c>
      <c r="B20" s="7">
        <v>0.69075361446189687</v>
      </c>
      <c r="C20" s="7">
        <v>0.857328176307663</v>
      </c>
      <c r="D20" s="7">
        <v>1.2468785329502912</v>
      </c>
      <c r="E20" s="3"/>
      <c r="F20" s="3"/>
    </row>
    <row r="21" spans="1:6" ht="12.75" customHeight="1" x14ac:dyDescent="0.35">
      <c r="A21" s="3"/>
      <c r="B21" s="3"/>
      <c r="C21" s="3"/>
      <c r="D21" s="3"/>
      <c r="E21" s="3"/>
      <c r="F21" s="3"/>
    </row>
    <row r="22" spans="1:6" ht="12.75" customHeight="1" x14ac:dyDescent="0.35">
      <c r="A22" s="5" t="s">
        <v>9</v>
      </c>
      <c r="B22" s="3"/>
      <c r="C22" s="3"/>
      <c r="D22" s="3"/>
      <c r="F22" s="3"/>
    </row>
    <row r="23" spans="1:6" x14ac:dyDescent="0.35">
      <c r="A23" s="8" t="s">
        <v>5</v>
      </c>
      <c r="B23" s="6">
        <v>16594.056818729001</v>
      </c>
      <c r="C23" s="6">
        <v>17812.764251487999</v>
      </c>
      <c r="D23" s="6">
        <v>16441.638252173998</v>
      </c>
      <c r="E23" s="7">
        <v>7.3442404474805406E-2</v>
      </c>
      <c r="F23" s="7">
        <v>-7.6974352770624213E-2</v>
      </c>
    </row>
    <row r="24" spans="1:6" x14ac:dyDescent="0.35">
      <c r="A24" s="8" t="s">
        <v>6</v>
      </c>
      <c r="B24" s="6">
        <v>25282.753722652</v>
      </c>
      <c r="C24" s="6">
        <v>23450.323378924</v>
      </c>
      <c r="D24" s="6">
        <v>22433.839453885001</v>
      </c>
      <c r="E24" s="7">
        <v>-7.2477482628256581E-2</v>
      </c>
      <c r="F24" s="7">
        <v>-4.3346264723690991E-2</v>
      </c>
    </row>
    <row r="25" spans="1:6" ht="13.5" customHeight="1" x14ac:dyDescent="0.35">
      <c r="A25" s="52"/>
      <c r="B25" s="3"/>
      <c r="C25" s="3"/>
      <c r="D25" s="3"/>
      <c r="E25" s="3"/>
      <c r="F25" s="3"/>
    </row>
    <row r="26" spans="1:6" ht="13.5" customHeight="1" x14ac:dyDescent="0.35">
      <c r="A26" s="8" t="s">
        <v>7</v>
      </c>
      <c r="B26" s="6">
        <v>-8688.6969039229989</v>
      </c>
      <c r="C26" s="6">
        <v>-5637.5591274360013</v>
      </c>
      <c r="D26" s="6">
        <v>-5992.2012017110028</v>
      </c>
      <c r="E26" s="3"/>
      <c r="F26" s="3"/>
    </row>
    <row r="27" spans="1:6" x14ac:dyDescent="0.35">
      <c r="A27" s="8" t="s">
        <v>8</v>
      </c>
      <c r="B27" s="7">
        <v>0.65633898113960631</v>
      </c>
      <c r="C27" s="7">
        <v>0.75959567651409177</v>
      </c>
      <c r="D27" s="7">
        <v>0.732894531316025</v>
      </c>
      <c r="E27" s="3"/>
      <c r="F27" s="3"/>
    </row>
    <row r="28" spans="1:6" x14ac:dyDescent="0.35">
      <c r="A28" s="3"/>
      <c r="B28" s="3"/>
      <c r="C28" s="3"/>
      <c r="D28" s="3"/>
      <c r="E28" s="3"/>
      <c r="F28" s="3"/>
    </row>
    <row r="29" spans="1:6" x14ac:dyDescent="0.35">
      <c r="A29" s="5" t="s">
        <v>10</v>
      </c>
      <c r="B29" s="3"/>
      <c r="C29" s="3"/>
      <c r="D29" s="3"/>
      <c r="E29" s="3"/>
      <c r="F29" s="3"/>
    </row>
    <row r="30" spans="1:6" x14ac:dyDescent="0.35">
      <c r="A30" s="8" t="s">
        <v>5</v>
      </c>
      <c r="B30" s="6">
        <v>8178.0636099330004</v>
      </c>
      <c r="C30" s="6">
        <v>9170.8930236550004</v>
      </c>
      <c r="D30" s="6">
        <v>9797.1616031449994</v>
      </c>
      <c r="E30" s="7">
        <v>0.12140152743690066</v>
      </c>
      <c r="F30" s="7">
        <v>6.8288723668963228E-2</v>
      </c>
    </row>
    <row r="31" spans="1:6" x14ac:dyDescent="0.35">
      <c r="A31" s="8" t="s">
        <v>6</v>
      </c>
      <c r="B31" s="6">
        <v>10548.019868292</v>
      </c>
      <c r="C31" s="6">
        <v>10766.491707073001</v>
      </c>
      <c r="D31" s="6">
        <v>11262.905885398999</v>
      </c>
      <c r="E31" s="7">
        <v>2.0712118625955629E-2</v>
      </c>
      <c r="F31" s="7">
        <v>4.6107329279776552E-2</v>
      </c>
    </row>
    <row r="32" spans="1:6" x14ac:dyDescent="0.35">
      <c r="A32" s="52"/>
      <c r="B32" s="3"/>
      <c r="C32" s="3"/>
      <c r="D32" s="3"/>
      <c r="E32" s="3"/>
      <c r="F32" s="3"/>
    </row>
    <row r="33" spans="1:6" x14ac:dyDescent="0.35">
      <c r="A33" s="8" t="s">
        <v>7</v>
      </c>
      <c r="B33" s="6">
        <v>-2369.9562583589995</v>
      </c>
      <c r="C33" s="6">
        <v>-1595.5986834180003</v>
      </c>
      <c r="D33" s="6">
        <v>-1465.7442822539997</v>
      </c>
      <c r="E33" s="3"/>
      <c r="F33" s="3"/>
    </row>
    <row r="34" spans="1:6" x14ac:dyDescent="0.35">
      <c r="A34" s="8" t="s">
        <v>8</v>
      </c>
      <c r="B34" s="7">
        <v>0.77531742564467154</v>
      </c>
      <c r="C34" s="7">
        <v>0.85179957159398745</v>
      </c>
      <c r="D34" s="7">
        <v>0.86986091358943518</v>
      </c>
      <c r="E34" s="3"/>
      <c r="F34" s="3"/>
    </row>
    <row r="35" spans="1:6" x14ac:dyDescent="0.35">
      <c r="A35" s="5"/>
      <c r="B35" s="3"/>
      <c r="C35" s="3"/>
      <c r="D35" s="3"/>
      <c r="E35" s="3"/>
      <c r="F35" s="3"/>
    </row>
    <row r="36" spans="1:6" x14ac:dyDescent="0.35">
      <c r="A36" s="5" t="s">
        <v>11</v>
      </c>
      <c r="B36" s="3"/>
      <c r="C36" s="3"/>
      <c r="D36" s="3"/>
      <c r="E36" s="3"/>
      <c r="F36" s="3"/>
    </row>
    <row r="37" spans="1:6" x14ac:dyDescent="0.35">
      <c r="A37" s="8" t="s">
        <v>5</v>
      </c>
      <c r="B37" s="6">
        <v>13815.260687831</v>
      </c>
      <c r="C37" s="6">
        <v>15404.980370908999</v>
      </c>
      <c r="D37" s="6">
        <v>15092.103549705</v>
      </c>
      <c r="E37" s="7">
        <v>0.11506982886528404</v>
      </c>
      <c r="F37" s="7">
        <v>-2.0310108398115253E-2</v>
      </c>
    </row>
    <row r="38" spans="1:6" x14ac:dyDescent="0.35">
      <c r="A38" s="8" t="s">
        <v>6</v>
      </c>
      <c r="B38" s="6">
        <v>14160.080252780001</v>
      </c>
      <c r="C38" s="6">
        <v>14584.365017208</v>
      </c>
      <c r="D38" s="6">
        <v>15339.809790576999</v>
      </c>
      <c r="E38" s="7">
        <v>2.9963443487172378E-2</v>
      </c>
      <c r="F38" s="7">
        <v>5.1798262898498149E-2</v>
      </c>
    </row>
    <row r="39" spans="1:6" x14ac:dyDescent="0.35">
      <c r="A39" s="52"/>
      <c r="B39" s="3"/>
      <c r="C39" s="3"/>
      <c r="D39" s="3"/>
      <c r="E39" s="3"/>
      <c r="F39" s="3"/>
    </row>
    <row r="40" spans="1:6" x14ac:dyDescent="0.35">
      <c r="A40" s="8" t="s">
        <v>7</v>
      </c>
      <c r="B40" s="6">
        <v>-344.81956494900078</v>
      </c>
      <c r="C40" s="6">
        <v>820.61535370099955</v>
      </c>
      <c r="D40" s="6">
        <v>-247.7062408719994</v>
      </c>
      <c r="E40" s="3"/>
      <c r="F40" s="3"/>
    </row>
    <row r="41" spans="1:6" x14ac:dyDescent="0.35">
      <c r="A41" s="8" t="s">
        <v>8</v>
      </c>
      <c r="B41" s="7">
        <v>0.9756484738226463</v>
      </c>
      <c r="C41" s="7">
        <v>1.0562667865712878</v>
      </c>
      <c r="D41" s="7">
        <v>0.98385206568700989</v>
      </c>
      <c r="E41" s="3"/>
      <c r="F41" s="3"/>
    </row>
    <row r="42" spans="1:6" x14ac:dyDescent="0.35">
      <c r="A42" s="3"/>
      <c r="B42" s="3"/>
      <c r="C42" s="3"/>
      <c r="D42" s="3"/>
      <c r="E42" s="3"/>
      <c r="F42" s="3"/>
    </row>
    <row r="43" spans="1:6" x14ac:dyDescent="0.35">
      <c r="A43" s="5" t="s">
        <v>12</v>
      </c>
      <c r="B43" s="3"/>
      <c r="C43" s="3"/>
      <c r="D43" s="3"/>
      <c r="E43" s="3"/>
      <c r="F43" s="3"/>
    </row>
    <row r="44" spans="1:6" x14ac:dyDescent="0.35">
      <c r="A44" s="8" t="s">
        <v>5</v>
      </c>
      <c r="B44" s="6">
        <v>4136.2970764069996</v>
      </c>
      <c r="C44" s="6">
        <v>2658.955805179</v>
      </c>
      <c r="D44" s="6">
        <v>3290.4835371019999</v>
      </c>
      <c r="E44" s="7">
        <v>-0.35716517550313243</v>
      </c>
      <c r="F44" s="7">
        <v>0.23750967605137976</v>
      </c>
    </row>
    <row r="45" spans="1:6" x14ac:dyDescent="0.35">
      <c r="A45" s="8" t="s">
        <v>6</v>
      </c>
      <c r="B45" s="6">
        <v>12058.026511882999</v>
      </c>
      <c r="C45" s="6">
        <v>11183.859617038001</v>
      </c>
      <c r="D45" s="6">
        <v>12687.191100117001</v>
      </c>
      <c r="E45" s="7">
        <v>-7.2496680446300296E-2</v>
      </c>
      <c r="F45" s="7">
        <v>0.13441973831545212</v>
      </c>
    </row>
    <row r="46" spans="1:6" x14ac:dyDescent="0.35">
      <c r="A46" s="52"/>
      <c r="B46" s="3"/>
      <c r="C46" s="3"/>
      <c r="D46" s="3"/>
      <c r="E46" s="3"/>
      <c r="F46" s="3"/>
    </row>
    <row r="47" spans="1:6" x14ac:dyDescent="0.35">
      <c r="A47" s="8" t="s">
        <v>7</v>
      </c>
      <c r="B47" s="6">
        <v>-7921.7294354759997</v>
      </c>
      <c r="C47" s="6">
        <v>-8524.9038118589997</v>
      </c>
      <c r="D47" s="6">
        <v>-9396.7075630150011</v>
      </c>
      <c r="E47" s="3"/>
      <c r="F47" s="3"/>
    </row>
    <row r="48" spans="1:6" x14ac:dyDescent="0.35">
      <c r="A48" s="8" t="s">
        <v>8</v>
      </c>
      <c r="B48" s="7">
        <v>0.34303267390652548</v>
      </c>
      <c r="C48" s="7">
        <v>0.2377493903024521</v>
      </c>
      <c r="D48" s="7">
        <v>0.25935477058209166</v>
      </c>
      <c r="E48" s="3"/>
      <c r="F48" s="3"/>
    </row>
    <row r="49" spans="1:6" ht="15" thickBot="1" x14ac:dyDescent="0.4">
      <c r="B49" s="3"/>
      <c r="C49" s="3"/>
      <c r="D49" s="3"/>
      <c r="E49" s="3"/>
      <c r="F49" s="3"/>
    </row>
    <row r="50" spans="1:6" x14ac:dyDescent="0.35">
      <c r="A50" s="53" t="s">
        <v>13</v>
      </c>
      <c r="B50" s="9">
        <v>47294.465534648996</v>
      </c>
      <c r="C50" s="9">
        <v>50550.039807109999</v>
      </c>
      <c r="D50" s="9">
        <v>51623.384942953999</v>
      </c>
      <c r="E50" s="91">
        <v>6.8836263094587569E-2</v>
      </c>
      <c r="F50" s="91">
        <v>2.1233319299840212E-2</v>
      </c>
    </row>
    <row r="51" spans="1:6" x14ac:dyDescent="0.35">
      <c r="A51" s="5" t="s">
        <v>14</v>
      </c>
      <c r="B51" s="10">
        <v>68665.982671184</v>
      </c>
      <c r="C51" s="10">
        <v>66403.172831856005</v>
      </c>
      <c r="D51" s="10">
        <v>67339.367812827986</v>
      </c>
      <c r="E51" s="92">
        <v>-3.2953869606203029E-2</v>
      </c>
      <c r="F51" s="92">
        <v>1.4098648318245031E-2</v>
      </c>
    </row>
    <row r="52" spans="1:6" x14ac:dyDescent="0.35">
      <c r="A52" s="3"/>
      <c r="B52" s="3"/>
      <c r="C52" s="3"/>
      <c r="D52" s="3"/>
      <c r="E52" s="5"/>
      <c r="F52" s="5"/>
    </row>
    <row r="53" spans="1:6" x14ac:dyDescent="0.35">
      <c r="A53" s="5" t="s">
        <v>15</v>
      </c>
      <c r="B53" s="10">
        <v>-21371.517136535003</v>
      </c>
      <c r="C53" s="10">
        <v>-15853.133024746006</v>
      </c>
      <c r="D53" s="10">
        <v>-15715.982869873988</v>
      </c>
      <c r="E53" s="92">
        <v>-0.25821209025704672</v>
      </c>
      <c r="F53" s="92">
        <v>-8.6512965391720275E-3</v>
      </c>
    </row>
    <row r="54" spans="1:6" ht="15" thickBot="1" x14ac:dyDescent="0.4">
      <c r="A54" s="11" t="s">
        <v>16</v>
      </c>
      <c r="B54" s="12">
        <v>0.68876121326515782</v>
      </c>
      <c r="C54" s="12">
        <v>0.76125940450332386</v>
      </c>
      <c r="D54" s="12">
        <v>0.76661522998616372</v>
      </c>
      <c r="E54" s="12"/>
      <c r="F54" s="12"/>
    </row>
  </sheetData>
  <mergeCells count="3">
    <mergeCell ref="A9:F9"/>
    <mergeCell ref="A12:A13"/>
    <mergeCell ref="E12:F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F557D-566D-40B4-9015-A87A2F317EB7}">
  <dimension ref="B2:M69"/>
  <sheetViews>
    <sheetView workbookViewId="0">
      <selection activeCell="N30" sqref="N30"/>
    </sheetView>
  </sheetViews>
  <sheetFormatPr baseColWidth="10" defaultRowHeight="14.5" x14ac:dyDescent="0.35"/>
  <cols>
    <col min="1" max="1" width="4.1796875" customWidth="1"/>
    <col min="2" max="2" width="33" customWidth="1"/>
    <col min="3" max="12" width="10.453125" customWidth="1"/>
  </cols>
  <sheetData>
    <row r="2" spans="2:12" x14ac:dyDescent="0.35">
      <c r="H2" s="96"/>
    </row>
    <row r="3" spans="2:12" x14ac:dyDescent="0.35">
      <c r="H3" s="96"/>
    </row>
    <row r="4" spans="2:12" x14ac:dyDescent="0.35">
      <c r="H4" s="96"/>
    </row>
    <row r="5" spans="2:12" x14ac:dyDescent="0.35">
      <c r="H5" s="96"/>
    </row>
    <row r="6" spans="2:12" x14ac:dyDescent="0.35">
      <c r="B6" s="15"/>
      <c r="C6" s="15"/>
      <c r="D6" s="15"/>
      <c r="E6" s="15" t="s">
        <v>58</v>
      </c>
      <c r="F6" s="15"/>
      <c r="H6" s="97"/>
      <c r="I6" s="15"/>
      <c r="J6" s="15"/>
      <c r="K6" s="15"/>
      <c r="L6" s="15"/>
    </row>
    <row r="7" spans="2:12" x14ac:dyDescent="0.35">
      <c r="B7" s="15"/>
      <c r="C7" s="15"/>
      <c r="D7" s="15"/>
      <c r="E7" s="15"/>
      <c r="F7" s="15"/>
      <c r="H7" s="97"/>
      <c r="I7" s="15"/>
      <c r="J7" s="15"/>
      <c r="K7" s="15"/>
      <c r="L7" s="15"/>
    </row>
    <row r="8" spans="2:12" ht="15" x14ac:dyDescent="0.35">
      <c r="B8" s="153" t="s">
        <v>34</v>
      </c>
      <c r="C8" s="153"/>
      <c r="D8" s="153"/>
      <c r="E8" s="153"/>
      <c r="F8" s="153"/>
      <c r="G8" s="153"/>
      <c r="H8" s="153"/>
      <c r="I8" s="153"/>
      <c r="J8" s="153"/>
      <c r="K8" s="153"/>
      <c r="L8" s="153"/>
    </row>
    <row r="9" spans="2:12" x14ac:dyDescent="0.35">
      <c r="D9" s="98"/>
      <c r="E9" s="98"/>
      <c r="F9" s="98"/>
      <c r="H9" s="96"/>
      <c r="I9" s="98"/>
      <c r="J9" s="98"/>
      <c r="K9" s="98"/>
      <c r="L9" s="98"/>
    </row>
    <row r="10" spans="2:12" ht="15.5" x14ac:dyDescent="0.35">
      <c r="B10" s="152" t="s">
        <v>67</v>
      </c>
      <c r="C10" s="152"/>
      <c r="D10" s="152"/>
      <c r="E10" s="152"/>
      <c r="F10" s="152"/>
      <c r="G10" s="152"/>
      <c r="H10" s="152"/>
      <c r="I10" s="152"/>
      <c r="J10" s="152"/>
      <c r="K10" s="152"/>
      <c r="L10" s="152"/>
    </row>
    <row r="11" spans="2:12" ht="15" thickBot="1" x14ac:dyDescent="0.4">
      <c r="B11" s="15"/>
      <c r="C11" s="15"/>
      <c r="D11" s="15"/>
      <c r="E11" s="15"/>
      <c r="F11" s="15"/>
      <c r="G11" s="15"/>
      <c r="H11" s="97"/>
      <c r="I11" s="15"/>
      <c r="J11" s="15"/>
      <c r="K11" s="15"/>
      <c r="L11" s="15"/>
    </row>
    <row r="12" spans="2:12" ht="15" thickBot="1" x14ac:dyDescent="0.4">
      <c r="B12" s="23" t="s">
        <v>17</v>
      </c>
      <c r="C12" s="68" t="s">
        <v>18</v>
      </c>
      <c r="D12" s="68"/>
      <c r="E12" s="99"/>
      <c r="F12" s="99"/>
      <c r="G12" s="100"/>
      <c r="H12" s="68" t="s">
        <v>19</v>
      </c>
      <c r="I12" s="68"/>
      <c r="J12" s="99"/>
      <c r="K12" s="99"/>
      <c r="L12" s="101"/>
    </row>
    <row r="13" spans="2:12" x14ac:dyDescent="0.35">
      <c r="B13" s="102"/>
      <c r="C13" s="69" t="s">
        <v>20</v>
      </c>
      <c r="D13" s="69"/>
      <c r="E13" s="98"/>
      <c r="F13" s="70" t="s">
        <v>35</v>
      </c>
      <c r="G13" s="70"/>
      <c r="H13" s="69" t="s">
        <v>20</v>
      </c>
      <c r="I13" s="69"/>
      <c r="J13" s="98"/>
      <c r="K13" s="70" t="s">
        <v>35</v>
      </c>
      <c r="L13" s="70"/>
    </row>
    <row r="14" spans="2:12" ht="15" thickBot="1" x14ac:dyDescent="0.4">
      <c r="B14" s="103"/>
      <c r="C14" s="24" t="s">
        <v>68</v>
      </c>
      <c r="D14" s="24" t="s">
        <v>69</v>
      </c>
      <c r="E14" s="24" t="s">
        <v>70</v>
      </c>
      <c r="F14" s="71" t="s">
        <v>2</v>
      </c>
      <c r="G14" s="71" t="s">
        <v>3</v>
      </c>
      <c r="H14" s="24" t="s">
        <v>68</v>
      </c>
      <c r="I14" s="24" t="s">
        <v>69</v>
      </c>
      <c r="J14" s="24" t="s">
        <v>70</v>
      </c>
      <c r="K14" s="71" t="s">
        <v>2</v>
      </c>
      <c r="L14" s="71" t="s">
        <v>3</v>
      </c>
    </row>
    <row r="15" spans="2:12" x14ac:dyDescent="0.35">
      <c r="B15" s="102"/>
      <c r="C15" s="25"/>
      <c r="D15" s="25"/>
      <c r="E15" s="25"/>
      <c r="F15" s="25"/>
      <c r="G15" s="49"/>
      <c r="H15" s="25"/>
      <c r="I15" s="25"/>
      <c r="J15" s="25"/>
      <c r="K15" s="25"/>
      <c r="L15" s="49"/>
    </row>
    <row r="16" spans="2:12" x14ac:dyDescent="0.35">
      <c r="B16" s="18" t="s">
        <v>36</v>
      </c>
      <c r="C16" s="54">
        <f>SUM(C17:C18)</f>
        <v>5204.3607353309999</v>
      </c>
      <c r="D16" s="54">
        <f>SUM(D17:D18)</f>
        <v>6046.9099508459994</v>
      </c>
      <c r="E16" s="54">
        <f>SUM(E17:E18)</f>
        <v>7584.0788444760001</v>
      </c>
      <c r="F16" s="55">
        <f t="shared" ref="F16:G18" si="0">(D16-C16)/C16</f>
        <v>0.16189293140176861</v>
      </c>
      <c r="G16" s="56">
        <f t="shared" si="0"/>
        <v>0.25420733996790235</v>
      </c>
      <c r="H16" s="54">
        <f>SUM(H17:H18)</f>
        <v>8876.9175713000004</v>
      </c>
      <c r="I16" s="54">
        <f>SUM(I17:I18)</f>
        <v>8725.7520934519998</v>
      </c>
      <c r="J16" s="54">
        <f>SUM(J17:J18)</f>
        <v>7711.3156756480003</v>
      </c>
      <c r="K16" s="55">
        <f t="shared" ref="K16:L18" si="1">(I16-H16)/H16</f>
        <v>-1.7029050527261211E-2</v>
      </c>
      <c r="L16" s="56">
        <f t="shared" si="1"/>
        <v>-0.11625776287699663</v>
      </c>
    </row>
    <row r="17" spans="2:12" x14ac:dyDescent="0.35">
      <c r="B17" s="104" t="s">
        <v>23</v>
      </c>
      <c r="C17" s="57">
        <v>4207.9488122209996</v>
      </c>
      <c r="D17" s="57">
        <v>5020.4361010249995</v>
      </c>
      <c r="E17" s="57">
        <v>6655.0758158629997</v>
      </c>
      <c r="F17" s="105">
        <f t="shared" si="0"/>
        <v>0.19308392878837341</v>
      </c>
      <c r="G17" s="106">
        <f t="shared" si="0"/>
        <v>0.32559715569415637</v>
      </c>
      <c r="H17" s="57">
        <v>8187.477626289</v>
      </c>
      <c r="I17" s="57">
        <v>8191.7253634810004</v>
      </c>
      <c r="J17" s="57">
        <v>7276.2122520829998</v>
      </c>
      <c r="K17" s="105">
        <f t="shared" si="1"/>
        <v>5.188090137017799E-4</v>
      </c>
      <c r="L17" s="106">
        <f t="shared" si="1"/>
        <v>-0.11176071838045135</v>
      </c>
    </row>
    <row r="18" spans="2:12" x14ac:dyDescent="0.35">
      <c r="B18" s="104" t="s">
        <v>24</v>
      </c>
      <c r="C18" s="57">
        <v>996.41192310999998</v>
      </c>
      <c r="D18" s="57">
        <v>1026.4738498209999</v>
      </c>
      <c r="E18" s="57">
        <v>929.00302861299997</v>
      </c>
      <c r="F18" s="105">
        <f t="shared" si="0"/>
        <v>3.0170179635316586E-2</v>
      </c>
      <c r="G18" s="106">
        <f t="shared" si="0"/>
        <v>-9.4956945298701245E-2</v>
      </c>
      <c r="H18" s="57">
        <v>689.43994501099996</v>
      </c>
      <c r="I18" s="57">
        <v>534.02672997100001</v>
      </c>
      <c r="J18" s="57">
        <v>435.10342356500001</v>
      </c>
      <c r="K18" s="105">
        <f t="shared" si="1"/>
        <v>-0.2254195106689392</v>
      </c>
      <c r="L18" s="106">
        <f t="shared" si="1"/>
        <v>-0.18524036504946478</v>
      </c>
    </row>
    <row r="19" spans="2:12" x14ac:dyDescent="0.35">
      <c r="B19" s="104"/>
      <c r="C19" s="57"/>
      <c r="D19" s="57"/>
      <c r="E19" s="57"/>
      <c r="F19" s="105"/>
      <c r="G19" s="106"/>
      <c r="H19" s="57"/>
      <c r="I19" s="57"/>
      <c r="J19" s="57"/>
      <c r="K19" s="105"/>
      <c r="L19" s="106"/>
    </row>
    <row r="20" spans="2:12" x14ac:dyDescent="0.35">
      <c r="B20" s="18" t="s">
        <v>37</v>
      </c>
      <c r="C20" s="54">
        <f>SUM(C21:C22)</f>
        <v>4136.2970764069996</v>
      </c>
      <c r="D20" s="54">
        <f>SUM(D21:D22)</f>
        <v>2658.955805179</v>
      </c>
      <c r="E20" s="54">
        <f>SUM(E21:E22)</f>
        <v>3290.4835371019999</v>
      </c>
      <c r="F20" s="55">
        <f>(D20-C20)/C20</f>
        <v>-0.35716517550313243</v>
      </c>
      <c r="G20" s="56">
        <f>(E20-D20)/D20</f>
        <v>0.23750967605137976</v>
      </c>
      <c r="H20" s="54">
        <f>SUM(H21:H22)</f>
        <v>12058.026511882999</v>
      </c>
      <c r="I20" s="54">
        <f>SUM(I21:I22)</f>
        <v>11183.859617038001</v>
      </c>
      <c r="J20" s="54">
        <f>SUM(J21:J22)</f>
        <v>12687.191100117001</v>
      </c>
      <c r="K20" s="55">
        <f>(I20-H20)/H20</f>
        <v>-7.2496680446300296E-2</v>
      </c>
      <c r="L20" s="56">
        <f>(J20-I20)/I20</f>
        <v>0.13441973831545212</v>
      </c>
    </row>
    <row r="21" spans="2:12" x14ac:dyDescent="0.35">
      <c r="B21" s="104" t="s">
        <v>23</v>
      </c>
      <c r="C21" s="57">
        <v>4136.2970764069996</v>
      </c>
      <c r="D21" s="57">
        <v>2658.955805179</v>
      </c>
      <c r="E21" s="57">
        <v>3290.4835371019999</v>
      </c>
      <c r="F21" s="105">
        <f>(D21-C21)/C21</f>
        <v>-0.35716517550313243</v>
      </c>
      <c r="G21" s="106">
        <f>(E21-D21)/D21</f>
        <v>0.23750967605137976</v>
      </c>
      <c r="H21" s="57">
        <v>12058.026511882999</v>
      </c>
      <c r="I21" s="57">
        <v>11183.859617038001</v>
      </c>
      <c r="J21" s="57">
        <v>12687.191100117001</v>
      </c>
      <c r="K21" s="105">
        <f>(I21-H21)/H21</f>
        <v>-7.2496680446300296E-2</v>
      </c>
      <c r="L21" s="106">
        <f>(J21-I21)/I21</f>
        <v>0.13441973831545212</v>
      </c>
    </row>
    <row r="22" spans="2:12" x14ac:dyDescent="0.35">
      <c r="B22" s="104" t="s">
        <v>24</v>
      </c>
      <c r="C22" s="57">
        <v>0</v>
      </c>
      <c r="D22" s="57">
        <v>0</v>
      </c>
      <c r="E22" s="57">
        <v>0</v>
      </c>
      <c r="F22" s="105"/>
      <c r="G22" s="106"/>
      <c r="H22" s="57">
        <v>0</v>
      </c>
      <c r="I22" s="57">
        <v>0</v>
      </c>
      <c r="J22" s="57">
        <v>0</v>
      </c>
      <c r="K22" s="105"/>
      <c r="L22" s="106"/>
    </row>
    <row r="23" spans="2:12" x14ac:dyDescent="0.35">
      <c r="B23" s="104"/>
      <c r="C23" s="57"/>
      <c r="D23" s="57"/>
      <c r="E23" s="57"/>
      <c r="F23" s="105"/>
      <c r="G23" s="106"/>
      <c r="H23" s="57"/>
      <c r="I23" s="57"/>
      <c r="J23" s="57"/>
      <c r="K23" s="105"/>
      <c r="L23" s="106"/>
    </row>
    <row r="24" spans="2:12" x14ac:dyDescent="0.35">
      <c r="B24" s="18" t="s">
        <v>38</v>
      </c>
      <c r="C24" s="54">
        <f>SUM(C25:C26)</f>
        <v>3119.2055785789998</v>
      </c>
      <c r="D24" s="54">
        <f>SUM(D25:D26)</f>
        <v>2267.243082465</v>
      </c>
      <c r="E24" s="54">
        <f>SUM(E25:E26)</f>
        <v>1703.8921533519999</v>
      </c>
      <c r="F24" s="55">
        <f>(D24-C24)/C24</f>
        <v>-0.2731344487086112</v>
      </c>
      <c r="G24" s="56">
        <f>(E24-D24)/D24</f>
        <v>-0.24847398740346435</v>
      </c>
      <c r="H24" s="54">
        <f>SUM(H25:H26)</f>
        <v>1992.2117273059998</v>
      </c>
      <c r="I24" s="54">
        <f>SUM(I25:I26)</f>
        <v>1209.7118556800001</v>
      </c>
      <c r="J24" s="54">
        <f>SUM(J25:J26)</f>
        <v>977.93102563900004</v>
      </c>
      <c r="K24" s="55">
        <f>(I24-H24)/H24</f>
        <v>-0.39277947263373841</v>
      </c>
      <c r="L24" s="56">
        <f>(J24-I24)/I24</f>
        <v>-0.19160003181973612</v>
      </c>
    </row>
    <row r="25" spans="2:12" x14ac:dyDescent="0.35">
      <c r="B25" s="104" t="s">
        <v>23</v>
      </c>
      <c r="C25" s="57">
        <v>3119.2055785789998</v>
      </c>
      <c r="D25" s="57">
        <v>2267.243082465</v>
      </c>
      <c r="E25" s="57">
        <v>1703.8921533519999</v>
      </c>
      <c r="F25" s="105">
        <f>(D25-C25)/C25</f>
        <v>-0.2731344487086112</v>
      </c>
      <c r="G25" s="106">
        <f>(E25-D25)/D25</f>
        <v>-0.24847398740346435</v>
      </c>
      <c r="H25" s="57">
        <v>1992.2117273059998</v>
      </c>
      <c r="I25" s="57">
        <v>1209.7118556800001</v>
      </c>
      <c r="J25" s="57">
        <v>977.93102563900004</v>
      </c>
      <c r="K25" s="105">
        <f>(I25-H25)/H25</f>
        <v>-0.39277947263373841</v>
      </c>
      <c r="L25" s="106">
        <f>(J25-I25)/I25</f>
        <v>-0.19160003181973612</v>
      </c>
    </row>
    <row r="26" spans="2:12" x14ac:dyDescent="0.35">
      <c r="B26" s="104" t="s">
        <v>24</v>
      </c>
      <c r="C26" s="57">
        <v>0</v>
      </c>
      <c r="D26" s="57">
        <v>0</v>
      </c>
      <c r="E26" s="57">
        <v>0</v>
      </c>
      <c r="F26" s="105"/>
      <c r="G26" s="106"/>
      <c r="H26" s="57">
        <v>0</v>
      </c>
      <c r="I26" s="57">
        <v>0</v>
      </c>
      <c r="J26" s="57">
        <v>0</v>
      </c>
      <c r="K26" s="105"/>
      <c r="L26" s="106"/>
    </row>
    <row r="27" spans="2:12" x14ac:dyDescent="0.35">
      <c r="B27" s="104"/>
      <c r="C27" s="57"/>
      <c r="D27" s="57"/>
      <c r="E27" s="57"/>
      <c r="F27" s="105"/>
      <c r="G27" s="106"/>
      <c r="H27" s="57"/>
      <c r="I27" s="57"/>
      <c r="J27" s="57"/>
      <c r="K27" s="105"/>
      <c r="L27" s="106"/>
    </row>
    <row r="28" spans="2:12" x14ac:dyDescent="0.35">
      <c r="B28" s="18" t="s">
        <v>39</v>
      </c>
      <c r="C28" s="54">
        <f>SUM(C29:C30)</f>
        <v>9105.7676547500014</v>
      </c>
      <c r="D28" s="54">
        <f>SUM(D29:D30)</f>
        <v>9937.2098974109995</v>
      </c>
      <c r="E28" s="54">
        <f>SUM(E29:E30)</f>
        <v>9396.5967857160012</v>
      </c>
      <c r="F28" s="55">
        <f t="shared" ref="F28:G30" si="2">(D28-C28)/C28</f>
        <v>9.1309406761249642E-2</v>
      </c>
      <c r="G28" s="56">
        <f t="shared" si="2"/>
        <v>-5.4402907584335858E-2</v>
      </c>
      <c r="H28" s="54">
        <f>SUM(H29:H30)</f>
        <v>7500.809022686999</v>
      </c>
      <c r="I28" s="54">
        <f>SUM(I29:I30)</f>
        <v>7307.8836644110006</v>
      </c>
      <c r="J28" s="54">
        <f>SUM(J29:J30)</f>
        <v>7077.4561473030008</v>
      </c>
      <c r="K28" s="55">
        <f t="shared" ref="K28:L30" si="3">(I28-H28)/H28</f>
        <v>-2.5720606629561563E-2</v>
      </c>
      <c r="L28" s="56">
        <f t="shared" si="3"/>
        <v>-3.1531360882244119E-2</v>
      </c>
    </row>
    <row r="29" spans="2:12" x14ac:dyDescent="0.35">
      <c r="B29" s="104" t="s">
        <v>23</v>
      </c>
      <c r="C29" s="58">
        <f t="shared" ref="C29:E30" si="4">C33+C37</f>
        <v>351.36062948699998</v>
      </c>
      <c r="D29" s="58">
        <f t="shared" si="4"/>
        <v>426.71650214300001</v>
      </c>
      <c r="E29" s="58">
        <f t="shared" si="4"/>
        <v>442.38905275000002</v>
      </c>
      <c r="F29" s="105">
        <f t="shared" si="2"/>
        <v>0.2144687433137358</v>
      </c>
      <c r="G29" s="106">
        <f t="shared" si="2"/>
        <v>3.6728250555793748E-2</v>
      </c>
      <c r="H29" s="58">
        <f t="shared" ref="H29:J30" si="5">H33+H37</f>
        <v>1472.3720943869998</v>
      </c>
      <c r="I29" s="58">
        <f t="shared" si="5"/>
        <v>1311.3220901120001</v>
      </c>
      <c r="J29" s="58">
        <f t="shared" si="5"/>
        <v>1355.4704475610001</v>
      </c>
      <c r="K29" s="105">
        <f t="shared" si="3"/>
        <v>-0.10938132071978078</v>
      </c>
      <c r="L29" s="106">
        <f t="shared" si="3"/>
        <v>3.3667058445747182E-2</v>
      </c>
    </row>
    <row r="30" spans="2:12" x14ac:dyDescent="0.35">
      <c r="B30" s="104" t="s">
        <v>24</v>
      </c>
      <c r="C30" s="58">
        <f t="shared" si="4"/>
        <v>8754.4070252630008</v>
      </c>
      <c r="D30" s="58">
        <f t="shared" si="4"/>
        <v>9510.4933952680003</v>
      </c>
      <c r="E30" s="58">
        <f t="shared" si="4"/>
        <v>8954.2077329660005</v>
      </c>
      <c r="F30" s="105">
        <f t="shared" si="2"/>
        <v>8.6366371568414146E-2</v>
      </c>
      <c r="G30" s="106">
        <f t="shared" si="2"/>
        <v>-5.8491777364440715E-2</v>
      </c>
      <c r="H30" s="58">
        <f t="shared" si="5"/>
        <v>6028.4369282999996</v>
      </c>
      <c r="I30" s="58">
        <f t="shared" si="5"/>
        <v>5996.5615742990003</v>
      </c>
      <c r="J30" s="58">
        <f t="shared" si="5"/>
        <v>5721.9856997420002</v>
      </c>
      <c r="K30" s="105">
        <f t="shared" si="3"/>
        <v>-5.2874989620216653E-3</v>
      </c>
      <c r="L30" s="106">
        <f t="shared" si="3"/>
        <v>-4.5788886039929998E-2</v>
      </c>
    </row>
    <row r="31" spans="2:12" x14ac:dyDescent="0.35">
      <c r="B31" s="104"/>
      <c r="C31" s="57"/>
      <c r="D31" s="57"/>
      <c r="E31" s="57"/>
      <c r="F31" s="105"/>
      <c r="G31" s="106"/>
      <c r="H31" s="57"/>
      <c r="I31" s="57"/>
      <c r="J31" s="57"/>
      <c r="K31" s="105"/>
      <c r="L31" s="106"/>
    </row>
    <row r="32" spans="2:12" x14ac:dyDescent="0.35">
      <c r="B32" s="18" t="s">
        <v>40</v>
      </c>
      <c r="C32" s="54">
        <f>SUM(C33:C34)</f>
        <v>7468.4511301840002</v>
      </c>
      <c r="D32" s="54">
        <f>SUM(D33:D34)</f>
        <v>8046.0489537430003</v>
      </c>
      <c r="E32" s="54">
        <f>SUM(E33:E34)</f>
        <v>7573.1842401409995</v>
      </c>
      <c r="F32" s="55">
        <f t="shared" ref="F32:G34" si="6">(D32-C32)/C32</f>
        <v>7.7338368222645087E-2</v>
      </c>
      <c r="G32" s="56">
        <f t="shared" si="6"/>
        <v>-5.8769803206581962E-2</v>
      </c>
      <c r="H32" s="54">
        <f>SUM(H33:H34)</f>
        <v>6356.8573153329999</v>
      </c>
      <c r="I32" s="54">
        <f>SUM(I33:I34)</f>
        <v>6140.9827992580003</v>
      </c>
      <c r="J32" s="54">
        <f>SUM(J33:J34)</f>
        <v>5968.3675369729999</v>
      </c>
      <c r="K32" s="55">
        <f t="shared" ref="K32:L34" si="7">(I32-H32)/H32</f>
        <v>-3.3959314385474934E-2</v>
      </c>
      <c r="L32" s="56">
        <f t="shared" si="7"/>
        <v>-2.8108735674338168E-2</v>
      </c>
    </row>
    <row r="33" spans="2:12" x14ac:dyDescent="0.35">
      <c r="B33" s="104" t="s">
        <v>23</v>
      </c>
      <c r="C33" s="57">
        <v>307.06124840199999</v>
      </c>
      <c r="D33" s="57">
        <v>367.58025317400001</v>
      </c>
      <c r="E33" s="57">
        <v>393.78996709</v>
      </c>
      <c r="F33" s="105">
        <f t="shared" si="6"/>
        <v>0.19709098783044562</v>
      </c>
      <c r="G33" s="106">
        <f t="shared" si="6"/>
        <v>7.1303378485876423E-2</v>
      </c>
      <c r="H33" s="57">
        <v>1186.4112840149999</v>
      </c>
      <c r="I33" s="57">
        <v>1081.8203055670001</v>
      </c>
      <c r="J33" s="57">
        <v>1147.95180729</v>
      </c>
      <c r="K33" s="105">
        <f t="shared" si="7"/>
        <v>-8.8157437355153648E-2</v>
      </c>
      <c r="L33" s="106">
        <f t="shared" si="7"/>
        <v>6.1129839570111692E-2</v>
      </c>
    </row>
    <row r="34" spans="2:12" x14ac:dyDescent="0.35">
      <c r="B34" s="104" t="s">
        <v>24</v>
      </c>
      <c r="C34" s="57">
        <v>7161.389881782</v>
      </c>
      <c r="D34" s="57">
        <v>7678.4687005690002</v>
      </c>
      <c r="E34" s="57">
        <v>7179.3942730509998</v>
      </c>
      <c r="F34" s="105">
        <f t="shared" si="6"/>
        <v>7.2203696115248128E-2</v>
      </c>
      <c r="G34" s="106">
        <f t="shared" si="6"/>
        <v>-6.4996608956811586E-2</v>
      </c>
      <c r="H34" s="57">
        <v>5170.4460313179998</v>
      </c>
      <c r="I34" s="57">
        <v>5059.1624936910002</v>
      </c>
      <c r="J34" s="57">
        <v>4820.4157296829999</v>
      </c>
      <c r="K34" s="105">
        <f t="shared" si="7"/>
        <v>-2.152300535639325E-2</v>
      </c>
      <c r="L34" s="106">
        <f t="shared" si="7"/>
        <v>-4.7190965758804576E-2</v>
      </c>
    </row>
    <row r="35" spans="2:12" x14ac:dyDescent="0.35">
      <c r="B35" s="104"/>
      <c r="C35" s="57"/>
      <c r="D35" s="57"/>
      <c r="E35" s="57"/>
      <c r="F35" s="105"/>
      <c r="G35" s="106"/>
      <c r="H35" s="57"/>
      <c r="I35" s="57"/>
      <c r="J35" s="57"/>
      <c r="K35" s="105"/>
      <c r="L35" s="106"/>
    </row>
    <row r="36" spans="2:12" x14ac:dyDescent="0.35">
      <c r="B36" s="18" t="s">
        <v>41</v>
      </c>
      <c r="C36" s="54">
        <f>SUM(C37:C38)</f>
        <v>1637.316524566</v>
      </c>
      <c r="D36" s="54">
        <f>SUM(D37:D38)</f>
        <v>1891.1609436680001</v>
      </c>
      <c r="E36" s="54">
        <f>SUM(E37:E38)</f>
        <v>1823.412545575</v>
      </c>
      <c r="F36" s="55">
        <f t="shared" ref="F36:G38" si="8">(D36-C36)/C36</f>
        <v>0.15503686385214127</v>
      </c>
      <c r="G36" s="56">
        <f t="shared" si="8"/>
        <v>-3.5823708352182203E-2</v>
      </c>
      <c r="H36" s="54">
        <f>SUM(H37:H38)</f>
        <v>1143.9517073540001</v>
      </c>
      <c r="I36" s="54">
        <f>SUM(I37:I38)</f>
        <v>1166.900865153</v>
      </c>
      <c r="J36" s="54">
        <f>SUM(J37:J38)</f>
        <v>1109.0886103299999</v>
      </c>
      <c r="K36" s="55">
        <f t="shared" ref="K36:L38" si="9">(I36-H36)/H36</f>
        <v>2.0061299486218848E-2</v>
      </c>
      <c r="L36" s="56">
        <f t="shared" si="9"/>
        <v>-4.9543415854285067E-2</v>
      </c>
    </row>
    <row r="37" spans="2:12" x14ac:dyDescent="0.35">
      <c r="B37" s="104" t="s">
        <v>23</v>
      </c>
      <c r="C37" s="57">
        <v>44.299381085</v>
      </c>
      <c r="D37" s="57">
        <v>59.136248969</v>
      </c>
      <c r="E37" s="57">
        <v>48.59908566</v>
      </c>
      <c r="F37" s="105">
        <f t="shared" si="8"/>
        <v>0.33492269012814357</v>
      </c>
      <c r="G37" s="106">
        <f t="shared" si="8"/>
        <v>-0.17818450599603841</v>
      </c>
      <c r="H37" s="57">
        <v>285.96081037199997</v>
      </c>
      <c r="I37" s="57">
        <v>229.50178454499999</v>
      </c>
      <c r="J37" s="57">
        <v>207.51864027100001</v>
      </c>
      <c r="K37" s="105">
        <f t="shared" si="9"/>
        <v>-0.19743623524340173</v>
      </c>
      <c r="L37" s="106">
        <f t="shared" si="9"/>
        <v>-9.5786376204362783E-2</v>
      </c>
    </row>
    <row r="38" spans="2:12" x14ac:dyDescent="0.35">
      <c r="B38" s="104" t="s">
        <v>24</v>
      </c>
      <c r="C38" s="57">
        <v>1593.0171434809999</v>
      </c>
      <c r="D38" s="57">
        <v>1832.0246946990001</v>
      </c>
      <c r="E38" s="57">
        <v>1774.8134599150001</v>
      </c>
      <c r="F38" s="105">
        <f t="shared" si="8"/>
        <v>0.15003451293419856</v>
      </c>
      <c r="G38" s="106">
        <f t="shared" si="8"/>
        <v>-3.1228418999777595E-2</v>
      </c>
      <c r="H38" s="57">
        <v>857.99089698199998</v>
      </c>
      <c r="I38" s="57">
        <v>937.39908060800008</v>
      </c>
      <c r="J38" s="57">
        <v>901.56997005899996</v>
      </c>
      <c r="K38" s="105">
        <f t="shared" si="9"/>
        <v>9.2551312496810811E-2</v>
      </c>
      <c r="L38" s="106">
        <f t="shared" si="9"/>
        <v>-3.8221832397959302E-2</v>
      </c>
    </row>
    <row r="39" spans="2:12" x14ac:dyDescent="0.35">
      <c r="B39" s="104"/>
      <c r="C39" s="57"/>
      <c r="D39" s="57"/>
      <c r="E39" s="57"/>
      <c r="F39" s="105"/>
      <c r="G39" s="106"/>
      <c r="H39" s="57"/>
      <c r="I39" s="57"/>
      <c r="J39" s="57"/>
      <c r="K39" s="105"/>
      <c r="L39" s="106"/>
    </row>
    <row r="40" spans="2:12" x14ac:dyDescent="0.35">
      <c r="B40" s="18" t="s">
        <v>42</v>
      </c>
      <c r="C40" s="54">
        <f>SUM(C41:C42)</f>
        <v>20064.417273140996</v>
      </c>
      <c r="D40" s="54">
        <f>SUM(D41:D42)</f>
        <v>23585.004418803997</v>
      </c>
      <c r="E40" s="54">
        <f>SUM(E41:E42)</f>
        <v>23923.688316310003</v>
      </c>
      <c r="F40" s="55">
        <f t="shared" ref="F40:G42" si="10">(D40-C40)/C40</f>
        <v>0.17546421098288237</v>
      </c>
      <c r="G40" s="56">
        <f t="shared" si="10"/>
        <v>1.436013712322977E-2</v>
      </c>
      <c r="H40" s="54">
        <f>SUM(H41:H42)</f>
        <v>25328.076207245002</v>
      </c>
      <c r="I40" s="54">
        <f>SUM(I41:I42)</f>
        <v>25782.923553149998</v>
      </c>
      <c r="J40" s="54">
        <f>SUM(J41:J42)</f>
        <v>26302.894761046002</v>
      </c>
      <c r="K40" s="55">
        <f t="shared" ref="K40:L42" si="11">(I40-H40)/H40</f>
        <v>1.7958227154057958E-2</v>
      </c>
      <c r="L40" s="56">
        <f t="shared" si="11"/>
        <v>2.0167271055360085E-2</v>
      </c>
    </row>
    <row r="41" spans="2:12" x14ac:dyDescent="0.35">
      <c r="B41" s="104" t="s">
        <v>23</v>
      </c>
      <c r="C41" s="58">
        <f t="shared" ref="C41:E42" si="12">C45+C49</f>
        <v>1348.2934786119999</v>
      </c>
      <c r="D41" s="58">
        <f t="shared" si="12"/>
        <v>1631.1119052479999</v>
      </c>
      <c r="E41" s="58">
        <f t="shared" si="12"/>
        <v>1869.5493963909998</v>
      </c>
      <c r="F41" s="105">
        <f t="shared" si="10"/>
        <v>0.20976028670489988</v>
      </c>
      <c r="G41" s="106">
        <f t="shared" si="10"/>
        <v>0.14618095200938844</v>
      </c>
      <c r="H41" s="58">
        <f t="shared" ref="H41:J42" si="13">H45+H49</f>
        <v>14219.681178038001</v>
      </c>
      <c r="I41" s="58">
        <f t="shared" si="13"/>
        <v>14318.309086185</v>
      </c>
      <c r="J41" s="58">
        <f t="shared" si="13"/>
        <v>15378.638368859001</v>
      </c>
      <c r="K41" s="105">
        <f t="shared" si="11"/>
        <v>6.9360140295780404E-3</v>
      </c>
      <c r="L41" s="106">
        <f t="shared" si="11"/>
        <v>7.4054085317732027E-2</v>
      </c>
    </row>
    <row r="42" spans="2:12" x14ac:dyDescent="0.35">
      <c r="B42" s="104" t="s">
        <v>24</v>
      </c>
      <c r="C42" s="58">
        <f t="shared" si="12"/>
        <v>18716.123794528998</v>
      </c>
      <c r="D42" s="58">
        <f t="shared" si="12"/>
        <v>21953.892513555998</v>
      </c>
      <c r="E42" s="58">
        <f t="shared" si="12"/>
        <v>22054.138919919002</v>
      </c>
      <c r="F42" s="105">
        <f t="shared" si="10"/>
        <v>0.17299355115258688</v>
      </c>
      <c r="G42" s="106">
        <f t="shared" si="10"/>
        <v>4.5662247048491953E-3</v>
      </c>
      <c r="H42" s="58">
        <f t="shared" si="13"/>
        <v>11108.395029207</v>
      </c>
      <c r="I42" s="58">
        <f t="shared" si="13"/>
        <v>11464.614466964998</v>
      </c>
      <c r="J42" s="58">
        <f t="shared" si="13"/>
        <v>10924.256392186999</v>
      </c>
      <c r="K42" s="105">
        <f t="shared" si="11"/>
        <v>3.2067588235870262E-2</v>
      </c>
      <c r="L42" s="106">
        <f t="shared" si="11"/>
        <v>-4.7132686086830751E-2</v>
      </c>
    </row>
    <row r="43" spans="2:12" x14ac:dyDescent="0.35">
      <c r="B43" s="104"/>
      <c r="C43" s="57"/>
      <c r="D43" s="57"/>
      <c r="E43" s="57"/>
      <c r="F43" s="105"/>
      <c r="G43" s="106"/>
      <c r="H43" s="57"/>
      <c r="I43" s="57"/>
      <c r="J43" s="57"/>
      <c r="K43" s="105"/>
      <c r="L43" s="106"/>
    </row>
    <row r="44" spans="2:12" x14ac:dyDescent="0.35">
      <c r="B44" s="18" t="s">
        <v>43</v>
      </c>
      <c r="C44" s="54">
        <f>SUM(C45:C46)</f>
        <v>7690.4794417479998</v>
      </c>
      <c r="D44" s="54">
        <f>SUM(D45:D46)</f>
        <v>8955.6832714359989</v>
      </c>
      <c r="E44" s="54">
        <f>SUM(E45:E46)</f>
        <v>9617.6272412359995</v>
      </c>
      <c r="F44" s="55">
        <f t="shared" ref="F44:G46" si="14">(D44-C44)/C44</f>
        <v>0.16451559870504326</v>
      </c>
      <c r="G44" s="56">
        <f t="shared" si="14"/>
        <v>7.3913284976397028E-2</v>
      </c>
      <c r="H44" s="54">
        <f>SUM(H45:H46)</f>
        <v>16564.801341878003</v>
      </c>
      <c r="I44" s="54">
        <f>SUM(I45:I46)</f>
        <v>16750.687248932998</v>
      </c>
      <c r="J44" s="54">
        <f>SUM(J45:J46)</f>
        <v>17492.020413958999</v>
      </c>
      <c r="K44" s="55">
        <f t="shared" ref="K44:L46" si="15">(I44-H44)/H44</f>
        <v>1.1221740799574281E-2</v>
      </c>
      <c r="L44" s="56">
        <f t="shared" si="15"/>
        <v>4.4256880569077714E-2</v>
      </c>
    </row>
    <row r="45" spans="2:12" x14ac:dyDescent="0.35">
      <c r="B45" s="104" t="s">
        <v>23</v>
      </c>
      <c r="C45" s="57">
        <v>1144.0621881659999</v>
      </c>
      <c r="D45" s="57">
        <v>1392.0894772659999</v>
      </c>
      <c r="E45" s="57">
        <v>1606.831451586</v>
      </c>
      <c r="F45" s="105">
        <f t="shared" si="14"/>
        <v>0.21679528583809113</v>
      </c>
      <c r="G45" s="106">
        <f t="shared" si="14"/>
        <v>0.15425874401532255</v>
      </c>
      <c r="H45" s="57">
        <v>11443.285451260001</v>
      </c>
      <c r="I45" s="57">
        <v>11580.183366391</v>
      </c>
      <c r="J45" s="57">
        <v>12523.121732068001</v>
      </c>
      <c r="K45" s="105">
        <f t="shared" si="15"/>
        <v>1.1963165274001439E-2</v>
      </c>
      <c r="L45" s="106">
        <f t="shared" si="15"/>
        <v>8.1426894190093482E-2</v>
      </c>
    </row>
    <row r="46" spans="2:12" x14ac:dyDescent="0.35">
      <c r="B46" s="104" t="s">
        <v>24</v>
      </c>
      <c r="C46" s="57">
        <v>6546.4172535819998</v>
      </c>
      <c r="D46" s="57">
        <v>7563.5937941699995</v>
      </c>
      <c r="E46" s="57">
        <v>8010.7957896500002</v>
      </c>
      <c r="F46" s="105">
        <f t="shared" si="14"/>
        <v>0.1553791182545585</v>
      </c>
      <c r="G46" s="106">
        <f t="shared" si="14"/>
        <v>5.9125596594664168E-2</v>
      </c>
      <c r="H46" s="57">
        <v>5121.5158906180004</v>
      </c>
      <c r="I46" s="57">
        <v>5170.5038825419997</v>
      </c>
      <c r="J46" s="57">
        <v>4968.8986818909998</v>
      </c>
      <c r="K46" s="105">
        <f t="shared" si="15"/>
        <v>9.565135200251821E-3</v>
      </c>
      <c r="L46" s="106">
        <f t="shared" si="15"/>
        <v>-3.8991403010393597E-2</v>
      </c>
    </row>
    <row r="47" spans="2:12" x14ac:dyDescent="0.35">
      <c r="B47" s="104"/>
      <c r="C47" s="57"/>
      <c r="D47" s="57"/>
      <c r="E47" s="57"/>
      <c r="F47" s="105"/>
      <c r="G47" s="106"/>
      <c r="H47" s="57"/>
      <c r="I47" s="57"/>
      <c r="J47" s="57"/>
      <c r="K47" s="105"/>
      <c r="L47" s="106"/>
    </row>
    <row r="48" spans="2:12" x14ac:dyDescent="0.35">
      <c r="B48" s="18" t="s">
        <v>44</v>
      </c>
      <c r="C48" s="54">
        <f>SUM(C49:C50)</f>
        <v>12373.937831392999</v>
      </c>
      <c r="D48" s="54">
        <f>SUM(D49:D50)</f>
        <v>14629.321147367998</v>
      </c>
      <c r="E48" s="54">
        <f>SUM(E49:E50)</f>
        <v>14306.061075074</v>
      </c>
      <c r="F48" s="55">
        <f t="shared" ref="F48:G50" si="16">(D48-C48)/C48</f>
        <v>0.18226884171448104</v>
      </c>
      <c r="G48" s="56">
        <f t="shared" si="16"/>
        <v>-2.2096724040551761E-2</v>
      </c>
      <c r="H48" s="54">
        <f>SUM(H49:H50)</f>
        <v>8763.2748653669987</v>
      </c>
      <c r="I48" s="54">
        <f>SUM(I49:I50)</f>
        <v>9032.236304217</v>
      </c>
      <c r="J48" s="54">
        <f>SUM(J49:J50)</f>
        <v>8810.8743470869995</v>
      </c>
      <c r="K48" s="55">
        <f t="shared" ref="K48:L50" si="17">(I48-H48)/H48</f>
        <v>3.069188664992735E-2</v>
      </c>
      <c r="L48" s="56">
        <f t="shared" si="17"/>
        <v>-2.4507990012025076E-2</v>
      </c>
    </row>
    <row r="49" spans="2:13" x14ac:dyDescent="0.35">
      <c r="B49" s="104" t="s">
        <v>23</v>
      </c>
      <c r="C49" s="57">
        <v>204.231290446</v>
      </c>
      <c r="D49" s="57">
        <v>239.02242798200001</v>
      </c>
      <c r="E49" s="57">
        <v>262.717944805</v>
      </c>
      <c r="F49" s="105">
        <f t="shared" si="16"/>
        <v>0.1703516511109692</v>
      </c>
      <c r="G49" s="106">
        <f t="shared" si="16"/>
        <v>9.9135118921913151E-2</v>
      </c>
      <c r="H49" s="57">
        <v>2776.3957267779997</v>
      </c>
      <c r="I49" s="57">
        <v>2738.1257197939999</v>
      </c>
      <c r="J49" s="57">
        <v>2855.5166367910001</v>
      </c>
      <c r="K49" s="105">
        <f t="shared" si="17"/>
        <v>-1.3784060613150432E-2</v>
      </c>
      <c r="L49" s="106">
        <f t="shared" si="17"/>
        <v>4.2872727190127705E-2</v>
      </c>
    </row>
    <row r="50" spans="2:13" x14ac:dyDescent="0.35">
      <c r="B50" s="104" t="s">
        <v>24</v>
      </c>
      <c r="C50" s="57">
        <v>12169.706540947</v>
      </c>
      <c r="D50" s="57">
        <v>14390.298719385999</v>
      </c>
      <c r="E50" s="57">
        <v>14043.343130269001</v>
      </c>
      <c r="F50" s="105">
        <f t="shared" si="16"/>
        <v>0.18246883529750269</v>
      </c>
      <c r="G50" s="106">
        <f t="shared" si="16"/>
        <v>-2.4110381298033418E-2</v>
      </c>
      <c r="H50" s="57">
        <v>5986.8791385889999</v>
      </c>
      <c r="I50" s="57">
        <v>6294.1105844229996</v>
      </c>
      <c r="J50" s="57">
        <v>5955.3577102959998</v>
      </c>
      <c r="K50" s="105">
        <f t="shared" si="17"/>
        <v>5.1317462524624921E-2</v>
      </c>
      <c r="L50" s="106">
        <f t="shared" si="17"/>
        <v>-5.3820610487105749E-2</v>
      </c>
    </row>
    <row r="51" spans="2:13" x14ac:dyDescent="0.35">
      <c r="B51" s="104"/>
      <c r="C51" s="57"/>
      <c r="D51" s="57"/>
      <c r="E51" s="57"/>
      <c r="F51" s="105"/>
      <c r="G51" s="106"/>
      <c r="H51" s="57"/>
      <c r="I51" s="57"/>
      <c r="J51" s="57"/>
      <c r="K51" s="105"/>
      <c r="L51" s="106"/>
    </row>
    <row r="52" spans="2:13" x14ac:dyDescent="0.35">
      <c r="B52" s="18" t="s">
        <v>45</v>
      </c>
      <c r="C52" s="54">
        <f>SUM(C53:C54)</f>
        <v>5664.4172164410002</v>
      </c>
      <c r="D52" s="54">
        <f>SUM(D53:D54)</f>
        <v>6054.7166524049999</v>
      </c>
      <c r="E52" s="54">
        <f>SUM(E53:E54)</f>
        <v>5724.6453059979995</v>
      </c>
      <c r="F52" s="55">
        <f t="shared" ref="F52:G54" si="18">(D52-C52)/C52</f>
        <v>6.890372319877032E-2</v>
      </c>
      <c r="G52" s="56">
        <f t="shared" si="18"/>
        <v>-5.4514746990826146E-2</v>
      </c>
      <c r="H52" s="54">
        <f>SUM(H53:H54)</f>
        <v>12909.941630763</v>
      </c>
      <c r="I52" s="54">
        <f>SUM(I53:I54)</f>
        <v>12193.042048125</v>
      </c>
      <c r="J52" s="54">
        <f>SUM(J53:J54)</f>
        <v>12582.579103075001</v>
      </c>
      <c r="K52" s="55">
        <f t="shared" ref="K52:L54" si="19">(I52-H52)/H52</f>
        <v>-5.5530815176553949E-2</v>
      </c>
      <c r="L52" s="56">
        <f t="shared" si="19"/>
        <v>3.1947487215456774E-2</v>
      </c>
    </row>
    <row r="53" spans="2:13" x14ac:dyDescent="0.35">
      <c r="B53" s="104" t="s">
        <v>23</v>
      </c>
      <c r="C53" s="57">
        <v>2127.5148186040001</v>
      </c>
      <c r="D53" s="57">
        <v>2183.6096986719999</v>
      </c>
      <c r="E53" s="57">
        <v>1874.147313988</v>
      </c>
      <c r="F53" s="105">
        <f t="shared" si="18"/>
        <v>2.6366387475884805E-2</v>
      </c>
      <c r="G53" s="106">
        <f t="shared" si="18"/>
        <v>-0.14172055787817983</v>
      </c>
      <c r="H53" s="57">
        <v>9275.0803860159995</v>
      </c>
      <c r="I53" s="57">
        <v>8455.7558062349999</v>
      </c>
      <c r="J53" s="57">
        <v>8783.5616675199999</v>
      </c>
      <c r="K53" s="105">
        <f t="shared" si="19"/>
        <v>-8.8336116311864193E-2</v>
      </c>
      <c r="L53" s="106">
        <f t="shared" si="19"/>
        <v>3.8767186375378362E-2</v>
      </c>
    </row>
    <row r="54" spans="2:13" x14ac:dyDescent="0.35">
      <c r="B54" s="104" t="s">
        <v>24</v>
      </c>
      <c r="C54" s="57">
        <v>3536.9023978370001</v>
      </c>
      <c r="D54" s="57">
        <v>3871.106953733</v>
      </c>
      <c r="E54" s="57">
        <v>3850.49799201</v>
      </c>
      <c r="F54" s="105">
        <f t="shared" si="18"/>
        <v>9.4490748769426994E-2</v>
      </c>
      <c r="G54" s="106">
        <f t="shared" si="18"/>
        <v>-5.3237903187165325E-3</v>
      </c>
      <c r="H54" s="57">
        <v>3634.861244747</v>
      </c>
      <c r="I54" s="57">
        <v>3737.2862418899999</v>
      </c>
      <c r="J54" s="57">
        <v>3799.0174355549998</v>
      </c>
      <c r="K54" s="105">
        <f t="shared" si="19"/>
        <v>2.817851638519123E-2</v>
      </c>
      <c r="L54" s="106">
        <f t="shared" si="19"/>
        <v>1.6517652025974199E-2</v>
      </c>
    </row>
    <row r="55" spans="2:13" x14ac:dyDescent="0.35">
      <c r="B55" s="18"/>
      <c r="C55" s="54"/>
      <c r="D55" s="54"/>
      <c r="E55" s="54"/>
      <c r="F55" s="55"/>
      <c r="G55" s="56"/>
      <c r="H55" s="54"/>
      <c r="I55" s="54"/>
      <c r="J55" s="54"/>
      <c r="K55" s="55"/>
      <c r="L55" s="59"/>
    </row>
    <row r="56" spans="2:13" x14ac:dyDescent="0.35">
      <c r="B56" s="18" t="s">
        <v>31</v>
      </c>
      <c r="C56" s="54">
        <f t="shared" ref="C56:E58" si="20">C52+C40+C28+C24+C20+C16</f>
        <v>47294.465534648996</v>
      </c>
      <c r="D56" s="54">
        <f t="shared" si="20"/>
        <v>50550.039807109999</v>
      </c>
      <c r="E56" s="54">
        <f t="shared" si="20"/>
        <v>51623.384942953999</v>
      </c>
      <c r="F56" s="55">
        <f t="shared" ref="F56:G58" si="21">(D56-C56)/C56</f>
        <v>6.8836263094587569E-2</v>
      </c>
      <c r="G56" s="56">
        <f t="shared" si="21"/>
        <v>2.1233319299840212E-2</v>
      </c>
      <c r="H56" s="54">
        <f t="shared" ref="H56:J58" si="22">H52+H40+H28+H24+H20+H16</f>
        <v>68665.982671184</v>
      </c>
      <c r="I56" s="54">
        <f t="shared" si="22"/>
        <v>66403.172831855991</v>
      </c>
      <c r="J56" s="54">
        <f t="shared" si="22"/>
        <v>67339.367812828001</v>
      </c>
      <c r="K56" s="55">
        <f t="shared" ref="K56:L58" si="23">(I56-H56)/H56</f>
        <v>-3.2953869606203244E-2</v>
      </c>
      <c r="L56" s="56">
        <f t="shared" si="23"/>
        <v>1.4098648318245473E-2</v>
      </c>
    </row>
    <row r="57" spans="2:13" x14ac:dyDescent="0.35">
      <c r="B57" s="19" t="s">
        <v>23</v>
      </c>
      <c r="C57" s="57">
        <f t="shared" si="20"/>
        <v>15290.620393909998</v>
      </c>
      <c r="D57" s="57">
        <f t="shared" si="20"/>
        <v>14188.073094731999</v>
      </c>
      <c r="E57" s="57">
        <f t="shared" si="20"/>
        <v>15835.537269446</v>
      </c>
      <c r="F57" s="105">
        <f t="shared" si="21"/>
        <v>-7.210611935779436E-2</v>
      </c>
      <c r="G57" s="106">
        <f t="shared" si="21"/>
        <v>0.1161161324525246</v>
      </c>
      <c r="H57" s="57">
        <f t="shared" si="22"/>
        <v>47204.849523919002</v>
      </c>
      <c r="I57" s="57">
        <f t="shared" si="22"/>
        <v>44670.683818731006</v>
      </c>
      <c r="J57" s="57">
        <f t="shared" si="22"/>
        <v>46459.004861779002</v>
      </c>
      <c r="K57" s="105">
        <f t="shared" si="23"/>
        <v>-5.3684435619351302E-2</v>
      </c>
      <c r="L57" s="106">
        <f t="shared" si="23"/>
        <v>4.003343782031224E-2</v>
      </c>
    </row>
    <row r="58" spans="2:13" x14ac:dyDescent="0.35">
      <c r="B58" s="19" t="s">
        <v>24</v>
      </c>
      <c r="C58" s="57">
        <f t="shared" si="20"/>
        <v>32003.845140738998</v>
      </c>
      <c r="D58" s="57">
        <f t="shared" si="20"/>
        <v>36361.966712378002</v>
      </c>
      <c r="E58" s="57">
        <f t="shared" si="20"/>
        <v>35787.847673508004</v>
      </c>
      <c r="F58" s="105">
        <f>(D58-C58)/C58</f>
        <v>0.13617493624512553</v>
      </c>
      <c r="G58" s="106">
        <f t="shared" si="21"/>
        <v>-1.5788998527259575E-2</v>
      </c>
      <c r="H58" s="57">
        <f t="shared" si="22"/>
        <v>21461.133147264998</v>
      </c>
      <c r="I58" s="57">
        <f t="shared" si="22"/>
        <v>21732.489013124999</v>
      </c>
      <c r="J58" s="57">
        <f t="shared" si="22"/>
        <v>20880.362951048999</v>
      </c>
      <c r="K58" s="105">
        <f>(I58-H58)/H58</f>
        <v>1.2644060497550331E-2</v>
      </c>
      <c r="L58" s="106">
        <f t="shared" si="23"/>
        <v>-3.9209777654155127E-2</v>
      </c>
    </row>
    <row r="59" spans="2:13" ht="15" thickBot="1" x14ac:dyDescent="0.4">
      <c r="B59" s="107"/>
      <c r="C59" s="108"/>
      <c r="D59" s="108"/>
      <c r="E59" s="108"/>
      <c r="F59" s="108"/>
      <c r="G59" s="109"/>
      <c r="H59" s="108"/>
      <c r="I59" s="108"/>
      <c r="J59" s="108"/>
      <c r="K59" s="108"/>
      <c r="L59" s="109"/>
    </row>
    <row r="60" spans="2:13" ht="15" thickBot="1" x14ac:dyDescent="0.4">
      <c r="B60" s="14"/>
      <c r="C60" s="110"/>
      <c r="D60" s="108"/>
      <c r="E60" s="108"/>
      <c r="F60" s="108"/>
      <c r="G60" s="110"/>
      <c r="H60" s="110"/>
      <c r="I60" s="110"/>
      <c r="J60" s="110"/>
      <c r="K60" s="110"/>
      <c r="L60" s="110"/>
    </row>
    <row r="61" spans="2:13" ht="15" thickBot="1" x14ac:dyDescent="0.4">
      <c r="B61" s="14"/>
      <c r="C61" s="111"/>
      <c r="D61" s="121" t="s">
        <v>68</v>
      </c>
      <c r="E61" s="121" t="s">
        <v>69</v>
      </c>
      <c r="F61" s="121" t="s">
        <v>70</v>
      </c>
      <c r="H61" s="122"/>
      <c r="I61" s="122"/>
      <c r="J61" s="122"/>
      <c r="K61" s="122"/>
      <c r="L61" s="113"/>
    </row>
    <row r="62" spans="2:13" x14ac:dyDescent="0.35">
      <c r="B62" s="22" t="s">
        <v>32</v>
      </c>
      <c r="C62" s="114"/>
      <c r="D62" s="86">
        <f>C56-H56</f>
        <v>-21371.517136535003</v>
      </c>
      <c r="E62" s="86">
        <f>D56-I56</f>
        <v>-15853.133024745992</v>
      </c>
      <c r="F62" s="87">
        <f>E56-J56</f>
        <v>-15715.982869874002</v>
      </c>
      <c r="H62" s="122"/>
      <c r="I62" s="122"/>
      <c r="J62" s="122"/>
      <c r="K62" s="122"/>
      <c r="L62" s="118"/>
      <c r="M62" s="118"/>
    </row>
    <row r="63" spans="2:13" x14ac:dyDescent="0.35">
      <c r="B63" s="19" t="s">
        <v>23</v>
      </c>
      <c r="C63" s="113"/>
      <c r="D63" s="123">
        <f>C57-H57</f>
        <v>-31914.229130009004</v>
      </c>
      <c r="E63" s="61">
        <f t="shared" ref="D63:F64" si="24">D57-I57</f>
        <v>-30482.610723999009</v>
      </c>
      <c r="F63" s="63">
        <f t="shared" si="24"/>
        <v>-30623.467592333</v>
      </c>
      <c r="H63" s="122"/>
      <c r="I63" s="122"/>
      <c r="J63" s="122"/>
      <c r="K63" s="122"/>
      <c r="L63" s="118"/>
      <c r="M63" s="118"/>
    </row>
    <row r="64" spans="2:13" x14ac:dyDescent="0.35">
      <c r="B64" s="19" t="s">
        <v>24</v>
      </c>
      <c r="C64" s="113"/>
      <c r="D64" s="61">
        <f t="shared" si="24"/>
        <v>10542.711993474</v>
      </c>
      <c r="E64" s="61">
        <f t="shared" si="24"/>
        <v>14629.477699253002</v>
      </c>
      <c r="F64" s="63">
        <f t="shared" si="24"/>
        <v>14907.484722459005</v>
      </c>
      <c r="H64" s="122"/>
      <c r="I64" s="122"/>
      <c r="J64" s="122"/>
      <c r="K64" s="122"/>
      <c r="L64" s="118"/>
      <c r="M64" s="118"/>
    </row>
    <row r="65" spans="2:13" x14ac:dyDescent="0.35">
      <c r="B65" s="19"/>
      <c r="C65" s="113"/>
      <c r="D65" s="61"/>
      <c r="E65" s="61"/>
      <c r="F65" s="63"/>
      <c r="H65" s="122"/>
      <c r="I65" s="122"/>
      <c r="J65" s="122"/>
      <c r="K65" s="122"/>
      <c r="L65" s="118"/>
      <c r="M65" s="118"/>
    </row>
    <row r="66" spans="2:13" x14ac:dyDescent="0.35">
      <c r="B66" s="18" t="s">
        <v>33</v>
      </c>
      <c r="C66" s="113"/>
      <c r="D66" s="64">
        <f>C56/H56</f>
        <v>0.68876121326515782</v>
      </c>
      <c r="E66" s="64">
        <f t="shared" ref="D66:F68" si="25">D56/I56</f>
        <v>0.76125940450332408</v>
      </c>
      <c r="F66" s="65">
        <f t="shared" si="25"/>
        <v>0.7666152299861636</v>
      </c>
      <c r="H66" s="122"/>
      <c r="I66" s="122"/>
      <c r="J66" s="122"/>
      <c r="K66" s="122"/>
      <c r="L66" s="118"/>
      <c r="M66" s="118"/>
    </row>
    <row r="67" spans="2:13" x14ac:dyDescent="0.35">
      <c r="B67" s="19" t="s">
        <v>23</v>
      </c>
      <c r="C67" s="113"/>
      <c r="D67" s="64">
        <f t="shared" si="25"/>
        <v>0.32392054096395628</v>
      </c>
      <c r="E67" s="64">
        <f t="shared" si="25"/>
        <v>0.3176148624074287</v>
      </c>
      <c r="F67" s="65">
        <f t="shared" si="25"/>
        <v>0.34084968708560553</v>
      </c>
      <c r="H67" s="122"/>
      <c r="I67" s="122"/>
      <c r="J67" s="122"/>
      <c r="K67" s="122"/>
      <c r="L67" s="118"/>
      <c r="M67" s="118"/>
    </row>
    <row r="68" spans="2:13" ht="15" thickBot="1" x14ac:dyDescent="0.4">
      <c r="B68" s="20" t="s">
        <v>24</v>
      </c>
      <c r="C68" s="115"/>
      <c r="D68" s="66">
        <f t="shared" si="25"/>
        <v>1.4912467538936807</v>
      </c>
      <c r="E68" s="66">
        <f t="shared" si="25"/>
        <v>1.6731616286757469</v>
      </c>
      <c r="F68" s="67">
        <f t="shared" si="25"/>
        <v>1.7139475859403142</v>
      </c>
      <c r="H68" s="122"/>
      <c r="I68" s="122"/>
      <c r="J68" s="122"/>
      <c r="K68" s="122"/>
      <c r="L68" s="118"/>
      <c r="M68" s="118"/>
    </row>
    <row r="69" spans="2:13" x14ac:dyDescent="0.35">
      <c r="H69" s="122"/>
      <c r="I69" s="122"/>
      <c r="J69" s="122"/>
      <c r="K69" s="122"/>
    </row>
  </sheetData>
  <mergeCells count="2">
    <mergeCell ref="B10:L10"/>
    <mergeCell ref="B8:L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ABA8C-AD02-47E5-BD78-900192117D62}">
  <dimension ref="B2:L53"/>
  <sheetViews>
    <sheetView topLeftCell="B1" workbookViewId="0">
      <selection activeCell="B9" sqref="B9:L9"/>
    </sheetView>
  </sheetViews>
  <sheetFormatPr baseColWidth="10" defaultRowHeight="14.5" x14ac:dyDescent="0.35"/>
  <cols>
    <col min="1" max="1" width="3.54296875" customWidth="1"/>
    <col min="2" max="2" width="33.7265625" customWidth="1"/>
  </cols>
  <sheetData>
    <row r="2" spans="2:12" x14ac:dyDescent="0.35">
      <c r="B2" s="93"/>
    </row>
    <row r="3" spans="2:12" x14ac:dyDescent="0.35">
      <c r="B3" s="93"/>
    </row>
    <row r="4" spans="2:12" x14ac:dyDescent="0.35">
      <c r="B4" s="93"/>
    </row>
    <row r="5" spans="2:12" x14ac:dyDescent="0.35">
      <c r="B5" s="93"/>
    </row>
    <row r="6" spans="2:12" x14ac:dyDescent="0.35">
      <c r="B6" s="93"/>
    </row>
    <row r="7" spans="2:12" x14ac:dyDescent="0.35">
      <c r="B7" s="93"/>
    </row>
    <row r="8" spans="2:12" x14ac:dyDescent="0.35">
      <c r="B8" s="154" t="s">
        <v>57</v>
      </c>
      <c r="C8" s="154"/>
      <c r="D8" s="154"/>
      <c r="E8" s="154"/>
      <c r="F8" s="154"/>
      <c r="G8" s="154"/>
      <c r="H8" s="154"/>
      <c r="I8" s="154"/>
      <c r="J8" s="154"/>
      <c r="K8" s="154"/>
      <c r="L8" s="154"/>
    </row>
    <row r="9" spans="2:12" ht="23.25" customHeight="1" x14ac:dyDescent="0.35">
      <c r="B9" s="155" t="s">
        <v>71</v>
      </c>
      <c r="C9" s="155"/>
      <c r="D9" s="155"/>
      <c r="E9" s="155"/>
      <c r="F9" s="155"/>
      <c r="G9" s="155"/>
      <c r="H9" s="155"/>
      <c r="I9" s="155"/>
      <c r="J9" s="155"/>
      <c r="K9" s="155"/>
      <c r="L9" s="155"/>
    </row>
    <row r="10" spans="2:12" ht="16" thickBot="1" x14ac:dyDescent="0.4">
      <c r="B10" s="73"/>
      <c r="C10" s="74"/>
      <c r="D10" s="13"/>
      <c r="E10" s="75"/>
      <c r="F10" s="75"/>
      <c r="G10" s="30"/>
      <c r="H10" s="33"/>
      <c r="I10" s="13"/>
      <c r="J10" s="13"/>
      <c r="K10" s="13"/>
      <c r="L10" s="13"/>
    </row>
    <row r="11" spans="2:12" ht="15" thickBot="1" x14ac:dyDescent="0.4">
      <c r="B11" s="16" t="s">
        <v>17</v>
      </c>
      <c r="C11" s="76" t="s">
        <v>18</v>
      </c>
      <c r="D11" s="76"/>
      <c r="E11" s="76"/>
      <c r="F11" s="77"/>
      <c r="G11" s="78"/>
      <c r="H11" s="76" t="s">
        <v>19</v>
      </c>
      <c r="I11" s="76"/>
      <c r="J11" s="76"/>
      <c r="K11" s="77"/>
      <c r="L11" s="79"/>
    </row>
    <row r="12" spans="2:12" x14ac:dyDescent="0.35">
      <c r="B12" s="124"/>
      <c r="C12" s="125"/>
      <c r="D12" s="51" t="s">
        <v>20</v>
      </c>
      <c r="E12" s="60"/>
      <c r="F12" s="51" t="s">
        <v>21</v>
      </c>
      <c r="G12" s="95"/>
      <c r="H12" s="14"/>
      <c r="I12" s="51" t="s">
        <v>20</v>
      </c>
      <c r="J12" s="60"/>
      <c r="K12" s="51" t="s">
        <v>21</v>
      </c>
      <c r="L12" s="95"/>
    </row>
    <row r="13" spans="2:12" ht="14.25" customHeight="1" thickBot="1" x14ac:dyDescent="0.4">
      <c r="B13" s="126"/>
      <c r="C13" s="127" t="s">
        <v>64</v>
      </c>
      <c r="D13" s="127" t="s">
        <v>65</v>
      </c>
      <c r="E13" s="127" t="s">
        <v>66</v>
      </c>
      <c r="F13" s="94" t="s">
        <v>59</v>
      </c>
      <c r="G13" s="94" t="s">
        <v>60</v>
      </c>
      <c r="H13" s="127" t="s">
        <v>64</v>
      </c>
      <c r="I13" s="127" t="s">
        <v>65</v>
      </c>
      <c r="J13" s="127" t="s">
        <v>66</v>
      </c>
      <c r="K13" s="94" t="s">
        <v>59</v>
      </c>
      <c r="L13" s="94" t="s">
        <v>60</v>
      </c>
    </row>
    <row r="14" spans="2:12" x14ac:dyDescent="0.35">
      <c r="B14" s="128"/>
      <c r="C14" s="129"/>
      <c r="D14" s="129"/>
      <c r="E14" s="129"/>
      <c r="F14" s="129"/>
      <c r="G14" s="130"/>
      <c r="H14" s="129"/>
      <c r="I14" s="129"/>
      <c r="J14" s="129"/>
      <c r="K14" s="129"/>
      <c r="L14" s="130"/>
    </row>
    <row r="15" spans="2:12" x14ac:dyDescent="0.35">
      <c r="B15" s="17"/>
      <c r="C15" s="25"/>
      <c r="D15" s="25"/>
      <c r="E15" s="25"/>
      <c r="F15" s="25"/>
      <c r="G15" s="49"/>
      <c r="H15" s="25"/>
      <c r="I15" s="25"/>
      <c r="J15" s="25"/>
      <c r="K15" s="25"/>
      <c r="L15" s="49"/>
    </row>
    <row r="16" spans="2:12" x14ac:dyDescent="0.35">
      <c r="B16" s="18" t="s">
        <v>22</v>
      </c>
      <c r="C16" s="123">
        <f>SUM(C17:C18)</f>
        <v>2903.590117753</v>
      </c>
      <c r="D16" s="123">
        <f>SUM(D17:D18)</f>
        <v>3890.097330437</v>
      </c>
      <c r="E16" s="123">
        <f>SUM(E17:E18)</f>
        <v>5399.3540982739996</v>
      </c>
      <c r="F16" s="131">
        <f t="shared" ref="F16:G18" si="0">(D16-C16)/C16</f>
        <v>0.33975429474440694</v>
      </c>
      <c r="G16" s="132">
        <f t="shared" si="0"/>
        <v>0.38797403757181959</v>
      </c>
      <c r="H16" s="123">
        <f>SUM(H17:H18)</f>
        <v>5235.7027276889994</v>
      </c>
      <c r="I16" s="123">
        <f>SUM(I17:I18)</f>
        <v>5095.2107881190004</v>
      </c>
      <c r="J16" s="123">
        <f>SUM(J17:J18)</f>
        <v>3964.8391659879999</v>
      </c>
      <c r="K16" s="131">
        <f t="shared" ref="K16:L18" si="1">(I16-H16)/H16</f>
        <v>-2.6833444692535301E-2</v>
      </c>
      <c r="L16" s="132">
        <f t="shared" si="1"/>
        <v>-0.22184982508806078</v>
      </c>
    </row>
    <row r="17" spans="2:12" x14ac:dyDescent="0.35">
      <c r="B17" s="19" t="s">
        <v>23</v>
      </c>
      <c r="C17" s="58">
        <v>2878.1685725349998</v>
      </c>
      <c r="D17" s="58">
        <v>3830.7859890650002</v>
      </c>
      <c r="E17" s="58">
        <v>5351.6968445929997</v>
      </c>
      <c r="F17" s="133">
        <f t="shared" si="0"/>
        <v>0.3309804108141467</v>
      </c>
      <c r="G17" s="132">
        <f t="shared" si="0"/>
        <v>0.39702318528611308</v>
      </c>
      <c r="H17" s="58">
        <v>4866.7739018909997</v>
      </c>
      <c r="I17" s="58">
        <v>4890.7835146560001</v>
      </c>
      <c r="J17" s="58">
        <v>3777.1046876549999</v>
      </c>
      <c r="K17" s="133">
        <f t="shared" si="1"/>
        <v>4.9333733699178789E-3</v>
      </c>
      <c r="L17" s="134">
        <f t="shared" si="1"/>
        <v>-0.22770969593393101</v>
      </c>
    </row>
    <row r="18" spans="2:12" x14ac:dyDescent="0.35">
      <c r="B18" s="19" t="s">
        <v>24</v>
      </c>
      <c r="C18" s="58">
        <v>25.421545217999999</v>
      </c>
      <c r="D18" s="58">
        <v>59.311341372000001</v>
      </c>
      <c r="E18" s="58">
        <v>47.657253681</v>
      </c>
      <c r="F18" s="133">
        <f t="shared" si="0"/>
        <v>1.3331131472686393</v>
      </c>
      <c r="G18" s="132">
        <f t="shared" si="0"/>
        <v>-0.19649003751079758</v>
      </c>
      <c r="H18" s="58">
        <v>368.92882579799999</v>
      </c>
      <c r="I18" s="58">
        <v>204.42727346300001</v>
      </c>
      <c r="J18" s="58">
        <v>187.734478333</v>
      </c>
      <c r="K18" s="133">
        <f t="shared" si="1"/>
        <v>-0.44588966985482914</v>
      </c>
      <c r="L18" s="134">
        <f t="shared" si="1"/>
        <v>-8.1656399594945889E-2</v>
      </c>
    </row>
    <row r="19" spans="2:12" x14ac:dyDescent="0.35">
      <c r="B19" s="17"/>
      <c r="C19" s="123"/>
      <c r="D19" s="123"/>
      <c r="E19" s="123"/>
      <c r="F19" s="135"/>
      <c r="G19" s="136"/>
      <c r="H19" s="123"/>
      <c r="I19" s="123"/>
      <c r="J19" s="123"/>
      <c r="K19" s="135"/>
      <c r="L19" s="137"/>
    </row>
    <row r="20" spans="2:12" x14ac:dyDescent="0.35">
      <c r="B20" s="18" t="s">
        <v>25</v>
      </c>
      <c r="C20" s="123">
        <f>SUM(C21:C22)</f>
        <v>4136.2970764069996</v>
      </c>
      <c r="D20" s="123">
        <f>SUM(D21:D22)</f>
        <v>2658.955805179</v>
      </c>
      <c r="E20" s="123">
        <f>SUM(E21:E22)</f>
        <v>3290.4835371019999</v>
      </c>
      <c r="F20" s="131">
        <f>(D20-C20)/C20</f>
        <v>-0.35716517550313243</v>
      </c>
      <c r="G20" s="132">
        <f>(E20-D20)/D20</f>
        <v>0.23750967605137976</v>
      </c>
      <c r="H20" s="123">
        <f>SUM(H21:H22)</f>
        <v>12058.026511882999</v>
      </c>
      <c r="I20" s="123">
        <f>SUM(I21:I22)</f>
        <v>11183.859617038001</v>
      </c>
      <c r="J20" s="123">
        <f>SUM(J21:J22)</f>
        <v>12687.191100117001</v>
      </c>
      <c r="K20" s="131">
        <f>(I20-H20)/H20</f>
        <v>-7.2496680446300296E-2</v>
      </c>
      <c r="L20" s="132">
        <f>(J20-I20)/I20</f>
        <v>0.13441973831545212</v>
      </c>
    </row>
    <row r="21" spans="2:12" x14ac:dyDescent="0.35">
      <c r="B21" s="19" t="s">
        <v>23</v>
      </c>
      <c r="C21" s="58">
        <v>4136.2970764069996</v>
      </c>
      <c r="D21" s="58">
        <v>2658.955805179</v>
      </c>
      <c r="E21" s="58">
        <v>3290.4835371019999</v>
      </c>
      <c r="F21" s="133">
        <f>(D21-C21)/C21</f>
        <v>-0.35716517550313243</v>
      </c>
      <c r="G21" s="134">
        <f>(E21-D21)/D21</f>
        <v>0.23750967605137976</v>
      </c>
      <c r="H21" s="58">
        <v>12058.026511882999</v>
      </c>
      <c r="I21" s="58">
        <v>11183.859617038001</v>
      </c>
      <c r="J21" s="58">
        <v>12687.191100117001</v>
      </c>
      <c r="K21" s="133">
        <f>(I21-H21)/H21</f>
        <v>-7.2496680446300296E-2</v>
      </c>
      <c r="L21" s="134">
        <f>(J21-I21)/I21</f>
        <v>0.13441973831545212</v>
      </c>
    </row>
    <row r="22" spans="2:12" x14ac:dyDescent="0.35">
      <c r="B22" s="19" t="s">
        <v>24</v>
      </c>
      <c r="C22" s="61">
        <v>0</v>
      </c>
      <c r="D22" s="61">
        <v>0</v>
      </c>
      <c r="E22" s="61">
        <v>0</v>
      </c>
      <c r="F22" s="133" t="s">
        <v>26</v>
      </c>
      <c r="G22" s="134"/>
      <c r="H22" s="61">
        <v>0</v>
      </c>
      <c r="I22" s="61">
        <v>0</v>
      </c>
      <c r="J22" s="61">
        <v>0</v>
      </c>
      <c r="K22" s="133" t="s">
        <v>26</v>
      </c>
      <c r="L22" s="134" t="s">
        <v>26</v>
      </c>
    </row>
    <row r="23" spans="2:12" x14ac:dyDescent="0.35">
      <c r="B23" s="17"/>
      <c r="C23" s="123"/>
      <c r="D23" s="123"/>
      <c r="E23" s="123"/>
      <c r="F23" s="135"/>
      <c r="G23" s="136"/>
      <c r="H23" s="123"/>
      <c r="I23" s="123"/>
      <c r="J23" s="123"/>
      <c r="K23" s="135"/>
      <c r="L23" s="137"/>
    </row>
    <row r="24" spans="2:12" x14ac:dyDescent="0.35">
      <c r="B24" s="18" t="s">
        <v>27</v>
      </c>
      <c r="C24" s="123">
        <f>SUM(C25:C26)</f>
        <v>3119.2055785789998</v>
      </c>
      <c r="D24" s="123">
        <f>SUM(D25:D26)</f>
        <v>2267.243082465</v>
      </c>
      <c r="E24" s="123">
        <f>SUM(E25:E26)</f>
        <v>1703.8921533519999</v>
      </c>
      <c r="F24" s="131">
        <f>(D24-C24)/C24</f>
        <v>-0.2731344487086112</v>
      </c>
      <c r="G24" s="132">
        <f>(E24-D24)/D24</f>
        <v>-0.24847398740346435</v>
      </c>
      <c r="H24" s="123">
        <f>SUM(H25:H26)</f>
        <v>1992.2117273059998</v>
      </c>
      <c r="I24" s="123">
        <f>SUM(I25:I26)</f>
        <v>1209.7118556800001</v>
      </c>
      <c r="J24" s="123">
        <f>SUM(J25:J26)</f>
        <v>977.93102563900004</v>
      </c>
      <c r="K24" s="131">
        <f>(I24-H24)/H24</f>
        <v>-0.39277947263373841</v>
      </c>
      <c r="L24" s="132">
        <f>(J24-I24)/I24</f>
        <v>-0.19160003181973612</v>
      </c>
    </row>
    <row r="25" spans="2:12" x14ac:dyDescent="0.35">
      <c r="B25" s="19" t="s">
        <v>23</v>
      </c>
      <c r="C25" s="58">
        <v>3119.2055785789998</v>
      </c>
      <c r="D25" s="58">
        <v>2267.243082465</v>
      </c>
      <c r="E25" s="58">
        <v>1703.8921533519999</v>
      </c>
      <c r="F25" s="133">
        <f>(D25-C25)/C25</f>
        <v>-0.2731344487086112</v>
      </c>
      <c r="G25" s="134">
        <f>(E25-D25)/D25</f>
        <v>-0.24847398740346435</v>
      </c>
      <c r="H25" s="58">
        <v>1992.2117273059998</v>
      </c>
      <c r="I25" s="58">
        <v>1209.7118556800001</v>
      </c>
      <c r="J25" s="58">
        <v>977.93102563900004</v>
      </c>
      <c r="K25" s="133">
        <f>(I25-H25)/H25</f>
        <v>-0.39277947263373841</v>
      </c>
      <c r="L25" s="134">
        <f>(J25-I25)/I25</f>
        <v>-0.19160003181973612</v>
      </c>
    </row>
    <row r="26" spans="2:12" x14ac:dyDescent="0.35">
      <c r="B26" s="19" t="s">
        <v>24</v>
      </c>
      <c r="C26" s="61">
        <v>0</v>
      </c>
      <c r="D26" s="61">
        <v>0</v>
      </c>
      <c r="E26" s="61">
        <v>0</v>
      </c>
      <c r="F26" s="133" t="s">
        <v>26</v>
      </c>
      <c r="G26" s="134"/>
      <c r="H26" s="61">
        <v>0</v>
      </c>
      <c r="I26" s="61">
        <v>0</v>
      </c>
      <c r="J26" s="61">
        <v>0</v>
      </c>
      <c r="K26" s="133" t="s">
        <v>26</v>
      </c>
      <c r="L26" s="134" t="s">
        <v>26</v>
      </c>
    </row>
    <row r="27" spans="2:12" x14ac:dyDescent="0.35">
      <c r="B27" s="17"/>
      <c r="C27" s="123"/>
      <c r="D27" s="123"/>
      <c r="E27" s="123"/>
      <c r="F27" s="135"/>
      <c r="G27" s="136"/>
      <c r="H27" s="123"/>
      <c r="I27" s="123"/>
      <c r="J27" s="123"/>
      <c r="K27" s="135"/>
      <c r="L27" s="137"/>
    </row>
    <row r="28" spans="2:12" x14ac:dyDescent="0.35">
      <c r="B28" s="18" t="s">
        <v>28</v>
      </c>
      <c r="C28" s="123">
        <f>SUM(C29:C30)</f>
        <v>14073.380840884998</v>
      </c>
      <c r="D28" s="123">
        <f>SUM(D29:D30)</f>
        <v>16192.479855059</v>
      </c>
      <c r="E28" s="123">
        <f>SUM(E29:E30)</f>
        <v>15452.550862053999</v>
      </c>
      <c r="F28" s="131">
        <f t="shared" ref="F28:G30" si="2">(D28-C28)/C28</f>
        <v>0.15057497826092678</v>
      </c>
      <c r="G28" s="132">
        <f t="shared" si="2"/>
        <v>-4.5695841503475852E-2</v>
      </c>
      <c r="H28" s="123">
        <f>SUM(H29:H30)</f>
        <v>27971.914877148</v>
      </c>
      <c r="I28" s="123">
        <f>SUM(I29:I30)</f>
        <v>26736.040666000998</v>
      </c>
      <c r="J28" s="123">
        <f>SUM(J29:J30)</f>
        <v>25799.890100830999</v>
      </c>
      <c r="K28" s="131">
        <f t="shared" ref="K28:L30" si="3">(I28-H28)/H28</f>
        <v>-4.41826816853595E-2</v>
      </c>
      <c r="L28" s="132">
        <f t="shared" si="3"/>
        <v>-3.5014554954670568E-2</v>
      </c>
    </row>
    <row r="29" spans="2:12" x14ac:dyDescent="0.35">
      <c r="B29" s="19" t="s">
        <v>23</v>
      </c>
      <c r="C29" s="58">
        <v>2352.1618823819999</v>
      </c>
      <c r="D29" s="58">
        <v>2204.2050011669999</v>
      </c>
      <c r="E29" s="58">
        <v>1930.31034886</v>
      </c>
      <c r="F29" s="133">
        <f t="shared" si="2"/>
        <v>-6.2902507826190224E-2</v>
      </c>
      <c r="G29" s="134">
        <f t="shared" si="2"/>
        <v>-0.12426006299867227</v>
      </c>
      <c r="H29" s="58">
        <v>12548.15932889</v>
      </c>
      <c r="I29" s="58">
        <v>10913.644517126</v>
      </c>
      <c r="J29" s="58">
        <v>10918.163673387</v>
      </c>
      <c r="K29" s="133">
        <f t="shared" si="3"/>
        <v>-0.13025932879261487</v>
      </c>
      <c r="L29" s="138">
        <f t="shared" si="3"/>
        <v>4.1408314646021493E-4</v>
      </c>
    </row>
    <row r="30" spans="2:12" x14ac:dyDescent="0.35">
      <c r="B30" s="19" t="s">
        <v>24</v>
      </c>
      <c r="C30" s="58">
        <v>11721.218958502999</v>
      </c>
      <c r="D30" s="58">
        <v>13988.274853892</v>
      </c>
      <c r="E30" s="58">
        <v>13522.240513194</v>
      </c>
      <c r="F30" s="133">
        <f t="shared" si="2"/>
        <v>0.19341468693786293</v>
      </c>
      <c r="G30" s="134">
        <f t="shared" si="2"/>
        <v>-3.331606974882502E-2</v>
      </c>
      <c r="H30" s="58">
        <v>15423.755548257999</v>
      </c>
      <c r="I30" s="58">
        <v>15822.396148874999</v>
      </c>
      <c r="J30" s="58">
        <v>14881.726427444</v>
      </c>
      <c r="K30" s="133">
        <f t="shared" si="3"/>
        <v>2.584588425106514E-2</v>
      </c>
      <c r="L30" s="134">
        <f t="shared" si="3"/>
        <v>-5.9451786731928219E-2</v>
      </c>
    </row>
    <row r="31" spans="2:12" x14ac:dyDescent="0.35">
      <c r="B31" s="17"/>
      <c r="C31" s="123"/>
      <c r="D31" s="123"/>
      <c r="E31" s="123"/>
      <c r="F31" s="135"/>
      <c r="G31" s="136"/>
      <c r="H31" s="123"/>
      <c r="I31" s="123"/>
      <c r="J31" s="123"/>
      <c r="K31" s="135"/>
      <c r="L31" s="137"/>
    </row>
    <row r="32" spans="2:12" x14ac:dyDescent="0.35">
      <c r="B32" s="18" t="s">
        <v>29</v>
      </c>
      <c r="C32" s="123">
        <f>SUM(C33:C34)</f>
        <v>8984.4802755050005</v>
      </c>
      <c r="D32" s="123">
        <f>SUM(D33:D34)</f>
        <v>10107.714112733</v>
      </c>
      <c r="E32" s="123">
        <f>SUM(E33:E34)</f>
        <v>9871.0913636299993</v>
      </c>
      <c r="F32" s="131">
        <f t="shared" ref="F32:G34" si="4">(D32-C32)/C32</f>
        <v>0.12501934477950249</v>
      </c>
      <c r="G32" s="132">
        <f t="shared" si="4"/>
        <v>-2.341011493438654E-2</v>
      </c>
      <c r="H32" s="123">
        <f>SUM(H33:H34)</f>
        <v>13280.938319239</v>
      </c>
      <c r="I32" s="123">
        <f>SUM(I33:I34)</f>
        <v>14040.132430476999</v>
      </c>
      <c r="J32" s="123">
        <f>SUM(J33:J34)</f>
        <v>14549.331728701001</v>
      </c>
      <c r="K32" s="131">
        <f t="shared" ref="K32:L34" si="5">(I32-H32)/H32</f>
        <v>5.716419224221659E-2</v>
      </c>
      <c r="L32" s="132">
        <f t="shared" si="5"/>
        <v>3.6267414196085548E-2</v>
      </c>
    </row>
    <row r="33" spans="2:12" x14ac:dyDescent="0.35">
      <c r="B33" s="19" t="s">
        <v>23</v>
      </c>
      <c r="C33" s="58">
        <v>619.25135800999999</v>
      </c>
      <c r="D33" s="58">
        <v>873.74980232400003</v>
      </c>
      <c r="E33" s="58">
        <v>1185.846719483</v>
      </c>
      <c r="F33" s="133">
        <f t="shared" si="4"/>
        <v>0.41097761195364269</v>
      </c>
      <c r="G33" s="134">
        <f t="shared" si="4"/>
        <v>0.35719254680102303</v>
      </c>
      <c r="H33" s="58">
        <v>9246.2053418659998</v>
      </c>
      <c r="I33" s="58">
        <v>10264.319647591999</v>
      </c>
      <c r="J33" s="58">
        <v>11051.492434314001</v>
      </c>
      <c r="K33" s="133">
        <f t="shared" si="5"/>
        <v>0.11011158286914396</v>
      </c>
      <c r="L33" s="134">
        <f t="shared" si="5"/>
        <v>7.6690205853699386E-2</v>
      </c>
    </row>
    <row r="34" spans="2:12" x14ac:dyDescent="0.35">
      <c r="B34" s="19" t="s">
        <v>24</v>
      </c>
      <c r="C34" s="58">
        <v>8365.2289174950001</v>
      </c>
      <c r="D34" s="58">
        <v>9233.9643104089992</v>
      </c>
      <c r="E34" s="58">
        <v>8685.2446441470001</v>
      </c>
      <c r="F34" s="133">
        <f t="shared" si="4"/>
        <v>0.10385076146537126</v>
      </c>
      <c r="G34" s="134">
        <f t="shared" si="4"/>
        <v>-5.942406184562074E-2</v>
      </c>
      <c r="H34" s="58">
        <v>4034.7329773729998</v>
      </c>
      <c r="I34" s="58">
        <v>3775.8127828850002</v>
      </c>
      <c r="J34" s="58">
        <v>3497.8392943869999</v>
      </c>
      <c r="K34" s="133">
        <f t="shared" si="5"/>
        <v>-6.417282034276818E-2</v>
      </c>
      <c r="L34" s="134">
        <f t="shared" si="5"/>
        <v>-7.3619510415876069E-2</v>
      </c>
    </row>
    <row r="35" spans="2:12" x14ac:dyDescent="0.35">
      <c r="B35" s="17"/>
      <c r="C35" s="123"/>
      <c r="D35" s="123"/>
      <c r="E35" s="123"/>
      <c r="F35" s="135"/>
      <c r="G35" s="136"/>
      <c r="H35" s="123"/>
      <c r="I35" s="123"/>
      <c r="J35" s="123"/>
      <c r="K35" s="135"/>
      <c r="L35" s="137"/>
    </row>
    <row r="36" spans="2:12" x14ac:dyDescent="0.35">
      <c r="B36" s="18" t="s">
        <v>30</v>
      </c>
      <c r="C36" s="123">
        <f>SUM(C37:C38)</f>
        <v>14077.51164552</v>
      </c>
      <c r="D36" s="123">
        <f>SUM(D37:D38)</f>
        <v>15433.549621237</v>
      </c>
      <c r="E36" s="123">
        <f>SUM(E37:E38)</f>
        <v>15906.012928542001</v>
      </c>
      <c r="F36" s="131">
        <f t="shared" ref="F36:G38" si="6">(D36-C36)/C36</f>
        <v>9.6326539083243609E-2</v>
      </c>
      <c r="G36" s="132">
        <f t="shared" si="6"/>
        <v>3.0612744242249884E-2</v>
      </c>
      <c r="H36" s="123">
        <f>SUM(H37:H38)</f>
        <v>8127.1885079190006</v>
      </c>
      <c r="I36" s="123">
        <f>SUM(I37:I38)</f>
        <v>8138.2174745409993</v>
      </c>
      <c r="J36" s="123">
        <f>SUM(J37:J38)</f>
        <v>9360.184691552</v>
      </c>
      <c r="K36" s="131">
        <f t="shared" ref="K36:L38" si="7">(I36-H36)/H36</f>
        <v>1.357045749738952E-3</v>
      </c>
      <c r="L36" s="132">
        <f t="shared" si="7"/>
        <v>0.15015170346991991</v>
      </c>
    </row>
    <row r="37" spans="2:12" x14ac:dyDescent="0.35">
      <c r="B37" s="19" t="s">
        <v>23</v>
      </c>
      <c r="C37" s="58">
        <v>2185.535925997</v>
      </c>
      <c r="D37" s="58">
        <v>2353.1334145320002</v>
      </c>
      <c r="E37" s="58">
        <v>2373.307666056</v>
      </c>
      <c r="F37" s="133">
        <f t="shared" si="6"/>
        <v>7.668484719991292E-2</v>
      </c>
      <c r="G37" s="134">
        <f t="shared" si="6"/>
        <v>8.5733564443952956E-3</v>
      </c>
      <c r="H37" s="58">
        <v>6493.4727120830003</v>
      </c>
      <c r="I37" s="58">
        <v>6208.3646666389996</v>
      </c>
      <c r="J37" s="58">
        <v>7047.1219406669998</v>
      </c>
      <c r="K37" s="133">
        <f t="shared" si="7"/>
        <v>-4.3906867416794407E-2</v>
      </c>
      <c r="L37" s="134">
        <f t="shared" si="7"/>
        <v>0.13510116094421934</v>
      </c>
    </row>
    <row r="38" spans="2:12" x14ac:dyDescent="0.35">
      <c r="B38" s="19" t="s">
        <v>24</v>
      </c>
      <c r="C38" s="58">
        <v>11891.975719522999</v>
      </c>
      <c r="D38" s="58">
        <v>13080.416206705</v>
      </c>
      <c r="E38" s="58">
        <v>13532.705262486001</v>
      </c>
      <c r="F38" s="133">
        <f t="shared" si="6"/>
        <v>9.9936336502179673E-2</v>
      </c>
      <c r="G38" s="134">
        <f t="shared" si="6"/>
        <v>3.4577573728055991E-2</v>
      </c>
      <c r="H38" s="58">
        <v>1633.7157958360001</v>
      </c>
      <c r="I38" s="58">
        <v>1929.852807902</v>
      </c>
      <c r="J38" s="58">
        <v>2313.0627508850002</v>
      </c>
      <c r="K38" s="133">
        <f t="shared" si="7"/>
        <v>0.18126592937449171</v>
      </c>
      <c r="L38" s="134">
        <f t="shared" si="7"/>
        <v>0.19856951857359478</v>
      </c>
    </row>
    <row r="39" spans="2:12" x14ac:dyDescent="0.35">
      <c r="B39" s="17"/>
      <c r="C39" s="123"/>
      <c r="D39" s="123"/>
      <c r="E39" s="123"/>
      <c r="F39" s="135"/>
      <c r="G39" s="136"/>
      <c r="H39" s="123"/>
      <c r="I39" s="123"/>
      <c r="J39" s="123"/>
      <c r="K39" s="135"/>
      <c r="L39" s="137"/>
    </row>
    <row r="40" spans="2:12" x14ac:dyDescent="0.35">
      <c r="B40" s="18" t="s">
        <v>31</v>
      </c>
      <c r="C40" s="123">
        <f>C36+C32+C28+C24+C20+C16</f>
        <v>47294.465534648996</v>
      </c>
      <c r="D40" s="123">
        <f>D36+D32+D28+D24+D20+D16</f>
        <v>50550.039807109999</v>
      </c>
      <c r="E40" s="123">
        <f>E36+E32+E28+E24+E20+E16</f>
        <v>51623.384942953999</v>
      </c>
      <c r="F40" s="131">
        <f t="shared" ref="F40:G42" si="8">(D40-C40)/C40</f>
        <v>6.8836263094587569E-2</v>
      </c>
      <c r="G40" s="132">
        <f t="shared" si="8"/>
        <v>2.1233319299840212E-2</v>
      </c>
      <c r="H40" s="123">
        <f t="shared" ref="H40:J42" si="9">H36+H32+H28+H24+H20+H16</f>
        <v>68665.982671184</v>
      </c>
      <c r="I40" s="123">
        <f t="shared" si="9"/>
        <v>66403.172831855991</v>
      </c>
      <c r="J40" s="123">
        <f t="shared" si="9"/>
        <v>67339.367812828001</v>
      </c>
      <c r="K40" s="131">
        <f t="shared" ref="K40:L42" si="10">(I40-H40)/H40</f>
        <v>-3.2953869606203244E-2</v>
      </c>
      <c r="L40" s="132">
        <f t="shared" si="10"/>
        <v>1.4098648318245473E-2</v>
      </c>
    </row>
    <row r="41" spans="2:12" x14ac:dyDescent="0.35">
      <c r="B41" s="19" t="s">
        <v>23</v>
      </c>
      <c r="C41" s="61">
        <f t="shared" ref="C41:E42" si="11">C37+C33+C29+C25+C21+C17</f>
        <v>15290.62039391</v>
      </c>
      <c r="D41" s="61">
        <f t="shared" si="11"/>
        <v>14188.073094732001</v>
      </c>
      <c r="E41" s="61">
        <f t="shared" si="11"/>
        <v>15835.537269445998</v>
      </c>
      <c r="F41" s="133">
        <f t="shared" si="8"/>
        <v>-7.2106119357794346E-2</v>
      </c>
      <c r="G41" s="132">
        <f t="shared" si="8"/>
        <v>0.11611613245252432</v>
      </c>
      <c r="H41" s="61">
        <f t="shared" si="9"/>
        <v>47204.849523919002</v>
      </c>
      <c r="I41" s="61">
        <f t="shared" si="9"/>
        <v>44670.683818731006</v>
      </c>
      <c r="J41" s="61">
        <f t="shared" si="9"/>
        <v>46459.004861779009</v>
      </c>
      <c r="K41" s="133">
        <f t="shared" si="10"/>
        <v>-5.3684435619351302E-2</v>
      </c>
      <c r="L41" s="134">
        <f t="shared" si="10"/>
        <v>4.0033437820312399E-2</v>
      </c>
    </row>
    <row r="42" spans="2:12" ht="15" thickBot="1" x14ac:dyDescent="0.4">
      <c r="B42" s="20" t="s">
        <v>24</v>
      </c>
      <c r="C42" s="139">
        <f t="shared" si="11"/>
        <v>32003.845140738998</v>
      </c>
      <c r="D42" s="139">
        <f t="shared" si="11"/>
        <v>36361.966712377995</v>
      </c>
      <c r="E42" s="139">
        <f t="shared" si="11"/>
        <v>35787.847673508004</v>
      </c>
      <c r="F42" s="140">
        <f t="shared" si="8"/>
        <v>0.13617493624512531</v>
      </c>
      <c r="G42" s="141">
        <f t="shared" si="8"/>
        <v>-1.5788998527259377E-2</v>
      </c>
      <c r="H42" s="139">
        <f t="shared" si="9"/>
        <v>21461.133147264998</v>
      </c>
      <c r="I42" s="139">
        <f t="shared" si="9"/>
        <v>21732.489013124999</v>
      </c>
      <c r="J42" s="139">
        <f t="shared" si="9"/>
        <v>20880.362951049003</v>
      </c>
      <c r="K42" s="140">
        <f t="shared" si="10"/>
        <v>1.2644060497550331E-2</v>
      </c>
      <c r="L42" s="142">
        <f t="shared" si="10"/>
        <v>-3.9209777654154961E-2</v>
      </c>
    </row>
    <row r="43" spans="2:12" x14ac:dyDescent="0.35">
      <c r="B43" s="21"/>
      <c r="C43" s="50"/>
      <c r="D43" s="50"/>
      <c r="E43" s="50"/>
      <c r="F43" s="62"/>
      <c r="G43" s="62"/>
      <c r="H43" s="50"/>
      <c r="I43" s="50"/>
      <c r="J43" s="50"/>
      <c r="K43" s="62"/>
      <c r="L43" s="62"/>
    </row>
    <row r="44" spans="2:12" ht="15" thickBot="1" x14ac:dyDescent="0.4">
      <c r="B44" s="81"/>
      <c r="C44" s="41"/>
      <c r="D44" s="82"/>
      <c r="E44" s="82"/>
      <c r="F44" s="83"/>
      <c r="G44" s="116"/>
      <c r="H44" s="72"/>
      <c r="I44" s="117"/>
      <c r="J44" s="117"/>
      <c r="K44" s="25"/>
      <c r="L44" s="25"/>
    </row>
    <row r="45" spans="2:12" ht="16" thickBot="1" x14ac:dyDescent="0.4">
      <c r="B45" s="14"/>
      <c r="C45" s="84"/>
      <c r="D45" s="143" t="s">
        <v>64</v>
      </c>
      <c r="E45" s="143" t="s">
        <v>65</v>
      </c>
      <c r="F45" s="143" t="s">
        <v>66</v>
      </c>
      <c r="G45" s="144"/>
      <c r="H45" s="144"/>
      <c r="I45" s="144"/>
      <c r="J45" s="144"/>
      <c r="K45" s="144"/>
      <c r="L45" s="145"/>
    </row>
    <row r="46" spans="2:12" ht="16.5" customHeight="1" x14ac:dyDescent="0.35">
      <c r="B46" s="22" t="s">
        <v>32</v>
      </c>
      <c r="C46" s="85"/>
      <c r="D46" s="86">
        <f t="shared" ref="D46:F48" si="12">C40-H40</f>
        <v>-21371.517136535003</v>
      </c>
      <c r="E46" s="86">
        <f t="shared" si="12"/>
        <v>-15853.133024745992</v>
      </c>
      <c r="F46" s="87">
        <f t="shared" si="12"/>
        <v>-15715.982869874002</v>
      </c>
      <c r="G46" s="144"/>
      <c r="H46" s="144"/>
      <c r="I46" s="144"/>
      <c r="J46" s="144"/>
      <c r="K46" s="144"/>
      <c r="L46" s="112"/>
    </row>
    <row r="47" spans="2:12" x14ac:dyDescent="0.35">
      <c r="B47" s="19" t="s">
        <v>23</v>
      </c>
      <c r="D47" s="61">
        <f>C41-H41</f>
        <v>-31914.229130009</v>
      </c>
      <c r="E47" s="61">
        <f t="shared" si="12"/>
        <v>-30482.610723999005</v>
      </c>
      <c r="F47" s="63">
        <f t="shared" si="12"/>
        <v>-30623.467592333011</v>
      </c>
      <c r="G47" s="144"/>
      <c r="H47" s="144"/>
      <c r="I47" s="144"/>
      <c r="J47" s="144"/>
      <c r="K47" s="144"/>
      <c r="L47" s="112"/>
    </row>
    <row r="48" spans="2:12" x14ac:dyDescent="0.35">
      <c r="B48" s="19" t="s">
        <v>24</v>
      </c>
      <c r="D48" s="61">
        <f t="shared" si="12"/>
        <v>10542.711993474</v>
      </c>
      <c r="E48" s="61">
        <f t="shared" si="12"/>
        <v>14629.477699252995</v>
      </c>
      <c r="F48" s="63">
        <f t="shared" si="12"/>
        <v>14907.484722459001</v>
      </c>
      <c r="G48" s="144"/>
      <c r="H48" s="144"/>
      <c r="I48" s="144"/>
      <c r="J48" s="144"/>
      <c r="K48" s="144"/>
      <c r="L48" s="112"/>
    </row>
    <row r="49" spans="2:12" x14ac:dyDescent="0.35">
      <c r="B49" s="19"/>
      <c r="D49" s="61"/>
      <c r="E49" s="61"/>
      <c r="F49" s="63"/>
      <c r="G49" s="144"/>
      <c r="H49" s="144"/>
      <c r="I49" s="144"/>
      <c r="J49" s="144"/>
      <c r="K49" s="144"/>
      <c r="L49" s="112"/>
    </row>
    <row r="50" spans="2:12" x14ac:dyDescent="0.35">
      <c r="B50" s="18" t="s">
        <v>33</v>
      </c>
      <c r="D50" s="64">
        <f t="shared" ref="D50:F52" si="13">C40/H40</f>
        <v>0.68876121326515782</v>
      </c>
      <c r="E50" s="64">
        <f t="shared" si="13"/>
        <v>0.76125940450332408</v>
      </c>
      <c r="F50" s="65">
        <f t="shared" si="13"/>
        <v>0.7666152299861636</v>
      </c>
      <c r="G50" s="144"/>
      <c r="H50" s="144"/>
      <c r="I50" s="144"/>
      <c r="J50" s="144"/>
      <c r="K50" s="144"/>
      <c r="L50" s="112"/>
    </row>
    <row r="51" spans="2:12" x14ac:dyDescent="0.35">
      <c r="B51" s="19" t="s">
        <v>23</v>
      </c>
      <c r="D51" s="64">
        <f t="shared" si="13"/>
        <v>0.32392054096395634</v>
      </c>
      <c r="E51" s="64">
        <f t="shared" si="13"/>
        <v>0.3176148624074287</v>
      </c>
      <c r="F51" s="65">
        <f t="shared" si="13"/>
        <v>0.34084968708560548</v>
      </c>
      <c r="G51" s="144"/>
      <c r="H51" s="144"/>
      <c r="I51" s="144"/>
      <c r="J51" s="144"/>
      <c r="K51" s="144"/>
      <c r="L51" s="112"/>
    </row>
    <row r="52" spans="2:12" ht="15" thickBot="1" x14ac:dyDescent="0.4">
      <c r="B52" s="20" t="s">
        <v>24</v>
      </c>
      <c r="C52" s="88"/>
      <c r="D52" s="66">
        <f t="shared" si="13"/>
        <v>1.4912467538936807</v>
      </c>
      <c r="E52" s="66">
        <f t="shared" si="13"/>
        <v>1.6731616286757467</v>
      </c>
      <c r="F52" s="67">
        <f t="shared" si="13"/>
        <v>1.7139475859403137</v>
      </c>
      <c r="G52" s="144"/>
      <c r="H52" s="144"/>
      <c r="I52" s="144"/>
      <c r="J52" s="144"/>
      <c r="K52" s="144"/>
      <c r="L52" s="112"/>
    </row>
    <row r="53" spans="2:12" x14ac:dyDescent="0.35">
      <c r="G53" s="144"/>
      <c r="H53" s="144"/>
      <c r="I53" s="144"/>
      <c r="J53" s="144"/>
      <c r="K53" s="144"/>
    </row>
  </sheetData>
  <mergeCells count="2">
    <mergeCell ref="B8:L8"/>
    <mergeCell ref="B9:L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Ensemble</vt:lpstr>
      <vt:lpstr>GP</vt:lpstr>
      <vt:lpstr>GSA</vt:lpstr>
      <vt:lpstr>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Benfarhat (Dir. Conjoncture)</dc:creator>
  <cp:lastModifiedBy>mossaab dergaa</cp:lastModifiedBy>
  <cp:lastPrinted>2023-03-08T13:41:15Z</cp:lastPrinted>
  <dcterms:created xsi:type="dcterms:W3CDTF">2015-06-05T18:19:34Z</dcterms:created>
  <dcterms:modified xsi:type="dcterms:W3CDTF">2024-11-11T17:46:42Z</dcterms:modified>
</cp:coreProperties>
</file>