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Commerce\Année-2023\Rst-comext\Rst-Année-2023\"/>
    </mc:Choice>
  </mc:AlternateContent>
  <xr:revisionPtr revIDLastSave="0" documentId="13_ncr:1_{383A0D87-8D00-4E29-BBF3-8DEF34953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semble" sheetId="9" r:id="rId1"/>
    <sheet name="GP" sheetId="1" r:id="rId2"/>
    <sheet name="GSA" sheetId="2" r:id="rId3"/>
    <sheet name="TYPE" sheetId="3" r:id="rId4"/>
  </sheets>
  <definedNames>
    <definedName name="_xlnm.Print_Area" localSheetId="3">TYPE!#REF!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9" l="1"/>
  <c r="D48" i="9"/>
  <c r="C48" i="9"/>
  <c r="E47" i="9"/>
  <c r="D47" i="9"/>
  <c r="C47" i="9"/>
  <c r="G45" i="9"/>
  <c r="F45" i="9"/>
  <c r="G44" i="9"/>
  <c r="F44" i="9"/>
  <c r="E40" i="9"/>
  <c r="D40" i="9"/>
  <c r="C40" i="9"/>
  <c r="E39" i="9"/>
  <c r="D39" i="9"/>
  <c r="C39" i="9"/>
  <c r="G37" i="9"/>
  <c r="F37" i="9"/>
  <c r="G36" i="9"/>
  <c r="F36" i="9"/>
  <c r="D23" i="9"/>
  <c r="G21" i="9"/>
  <c r="E21" i="9"/>
  <c r="D21" i="9"/>
  <c r="D24" i="9" s="1"/>
  <c r="C21" i="9"/>
  <c r="E20" i="9"/>
  <c r="E24" i="9" s="1"/>
  <c r="D20" i="9"/>
  <c r="C20" i="9"/>
  <c r="C23" i="9" s="1"/>
  <c r="L54" i="2"/>
  <c r="K54" i="2"/>
  <c r="G54" i="2"/>
  <c r="F54" i="2"/>
  <c r="L53" i="2"/>
  <c r="K53" i="2"/>
  <c r="G53" i="2"/>
  <c r="F53" i="2"/>
  <c r="L52" i="2"/>
  <c r="J52" i="2"/>
  <c r="I52" i="2"/>
  <c r="H52" i="2"/>
  <c r="G52" i="2"/>
  <c r="F52" i="2"/>
  <c r="E52" i="2"/>
  <c r="D52" i="2"/>
  <c r="C52" i="2"/>
  <c r="L50" i="2"/>
  <c r="K50" i="2"/>
  <c r="G50" i="2"/>
  <c r="F50" i="2"/>
  <c r="L49" i="2"/>
  <c r="K49" i="2"/>
  <c r="G49" i="2"/>
  <c r="F49" i="2"/>
  <c r="L48" i="2"/>
  <c r="J48" i="2"/>
  <c r="I48" i="2"/>
  <c r="K48" i="2" s="1"/>
  <c r="H48" i="2"/>
  <c r="G48" i="2"/>
  <c r="F48" i="2"/>
  <c r="E48" i="2"/>
  <c r="D48" i="2"/>
  <c r="C48" i="2"/>
  <c r="L46" i="2"/>
  <c r="K46" i="2"/>
  <c r="G46" i="2"/>
  <c r="F46" i="2"/>
  <c r="L45" i="2"/>
  <c r="K45" i="2"/>
  <c r="G45" i="2"/>
  <c r="F45" i="2"/>
  <c r="L44" i="2"/>
  <c r="J44" i="2"/>
  <c r="I44" i="2"/>
  <c r="K44" i="2" s="1"/>
  <c r="H44" i="2"/>
  <c r="G44" i="2"/>
  <c r="F44" i="2"/>
  <c r="E44" i="2"/>
  <c r="D44" i="2"/>
  <c r="C44" i="2"/>
  <c r="K42" i="2"/>
  <c r="J42" i="2"/>
  <c r="L42" i="2" s="1"/>
  <c r="I42" i="2"/>
  <c r="I58" i="2" s="1"/>
  <c r="H42" i="2"/>
  <c r="H58" i="2" s="1"/>
  <c r="E42" i="2"/>
  <c r="E58" i="2" s="1"/>
  <c r="D42" i="2"/>
  <c r="F42" i="2" s="1"/>
  <c r="C42" i="2"/>
  <c r="C58" i="2" s="1"/>
  <c r="J41" i="2"/>
  <c r="L41" i="2" s="1"/>
  <c r="I41" i="2"/>
  <c r="K41" i="2" s="1"/>
  <c r="H41" i="2"/>
  <c r="H57" i="2" s="1"/>
  <c r="E41" i="2"/>
  <c r="G41" i="2" s="1"/>
  <c r="D41" i="2"/>
  <c r="D57" i="2" s="1"/>
  <c r="C41" i="2"/>
  <c r="C57" i="2" s="1"/>
  <c r="L38" i="2"/>
  <c r="K38" i="2"/>
  <c r="G38" i="2"/>
  <c r="F38" i="2"/>
  <c r="L37" i="2"/>
  <c r="K37" i="2"/>
  <c r="G37" i="2"/>
  <c r="F37" i="2"/>
  <c r="L36" i="2"/>
  <c r="J36" i="2"/>
  <c r="I36" i="2"/>
  <c r="K36" i="2" s="1"/>
  <c r="H36" i="2"/>
  <c r="G36" i="2"/>
  <c r="F36" i="2"/>
  <c r="E36" i="2"/>
  <c r="D36" i="2"/>
  <c r="C36" i="2"/>
  <c r="L34" i="2"/>
  <c r="K34" i="2"/>
  <c r="G34" i="2"/>
  <c r="F34" i="2"/>
  <c r="L33" i="2"/>
  <c r="K33" i="2"/>
  <c r="G33" i="2"/>
  <c r="F33" i="2"/>
  <c r="L32" i="2"/>
  <c r="J32" i="2"/>
  <c r="I32" i="2"/>
  <c r="K32" i="2" s="1"/>
  <c r="H32" i="2"/>
  <c r="G32" i="2"/>
  <c r="F32" i="2"/>
  <c r="E32" i="2"/>
  <c r="D32" i="2"/>
  <c r="C32" i="2"/>
  <c r="K30" i="2"/>
  <c r="J30" i="2"/>
  <c r="L30" i="2" s="1"/>
  <c r="I30" i="2"/>
  <c r="H30" i="2"/>
  <c r="E30" i="2"/>
  <c r="E28" i="2" s="1"/>
  <c r="D30" i="2"/>
  <c r="F30" i="2" s="1"/>
  <c r="C30" i="2"/>
  <c r="J29" i="2"/>
  <c r="L29" i="2" s="1"/>
  <c r="I29" i="2"/>
  <c r="I28" i="2" s="1"/>
  <c r="H29" i="2"/>
  <c r="H28" i="2" s="1"/>
  <c r="E29" i="2"/>
  <c r="G29" i="2" s="1"/>
  <c r="D29" i="2"/>
  <c r="F29" i="2" s="1"/>
  <c r="C29" i="2"/>
  <c r="C28" i="2" s="1"/>
  <c r="L25" i="2"/>
  <c r="K25" i="2"/>
  <c r="G25" i="2"/>
  <c r="F25" i="2"/>
  <c r="J24" i="2"/>
  <c r="L24" i="2" s="1"/>
  <c r="I24" i="2"/>
  <c r="K24" i="2" s="1"/>
  <c r="H24" i="2"/>
  <c r="E24" i="2"/>
  <c r="G24" i="2" s="1"/>
  <c r="D24" i="2"/>
  <c r="F24" i="2" s="1"/>
  <c r="C24" i="2"/>
  <c r="L21" i="2"/>
  <c r="K21" i="2"/>
  <c r="G21" i="2"/>
  <c r="F21" i="2"/>
  <c r="K20" i="2"/>
  <c r="J20" i="2"/>
  <c r="L20" i="2" s="1"/>
  <c r="I20" i="2"/>
  <c r="H20" i="2"/>
  <c r="E20" i="2"/>
  <c r="G20" i="2" s="1"/>
  <c r="D20" i="2"/>
  <c r="F20" i="2" s="1"/>
  <c r="C20" i="2"/>
  <c r="L18" i="2"/>
  <c r="K18" i="2"/>
  <c r="G18" i="2"/>
  <c r="F18" i="2"/>
  <c r="L17" i="2"/>
  <c r="K17" i="2"/>
  <c r="G17" i="2"/>
  <c r="F17" i="2"/>
  <c r="K16" i="2"/>
  <c r="J16" i="2"/>
  <c r="L16" i="2" s="1"/>
  <c r="I16" i="2"/>
  <c r="H16" i="2"/>
  <c r="E16" i="2"/>
  <c r="G16" i="2" s="1"/>
  <c r="D16" i="2"/>
  <c r="F16" i="2" s="1"/>
  <c r="C16" i="2"/>
  <c r="C24" i="9" l="1"/>
  <c r="F21" i="9"/>
  <c r="F20" i="9"/>
  <c r="G20" i="9"/>
  <c r="E23" i="9"/>
  <c r="K28" i="2"/>
  <c r="J56" i="2"/>
  <c r="F64" i="2"/>
  <c r="K58" i="2"/>
  <c r="D68" i="2"/>
  <c r="D64" i="2"/>
  <c r="D63" i="2"/>
  <c r="D67" i="2"/>
  <c r="D56" i="2"/>
  <c r="F57" i="2"/>
  <c r="K29" i="2"/>
  <c r="J28" i="2"/>
  <c r="L28" i="2" s="1"/>
  <c r="D40" i="2"/>
  <c r="F41" i="2"/>
  <c r="C40" i="2"/>
  <c r="C56" i="2" s="1"/>
  <c r="G42" i="2"/>
  <c r="E57" i="2"/>
  <c r="E40" i="2"/>
  <c r="K52" i="2"/>
  <c r="I57" i="2"/>
  <c r="K57" i="2" s="1"/>
  <c r="J58" i="2"/>
  <c r="L58" i="2" s="1"/>
  <c r="H40" i="2"/>
  <c r="H56" i="2" s="1"/>
  <c r="J57" i="2"/>
  <c r="G30" i="2"/>
  <c r="I40" i="2"/>
  <c r="K40" i="2" s="1"/>
  <c r="D28" i="2"/>
  <c r="F28" i="2" s="1"/>
  <c r="J40" i="2"/>
  <c r="L40" i="2" s="1"/>
  <c r="D58" i="2"/>
  <c r="E63" i="2" l="1"/>
  <c r="G40" i="2"/>
  <c r="E56" i="2"/>
  <c r="F58" i="2"/>
  <c r="E68" i="2"/>
  <c r="E64" i="2"/>
  <c r="F56" i="2"/>
  <c r="G28" i="2"/>
  <c r="I56" i="2"/>
  <c r="K56" i="2" s="1"/>
  <c r="L57" i="2"/>
  <c r="G58" i="2"/>
  <c r="L56" i="2"/>
  <c r="F63" i="2"/>
  <c r="F67" i="2"/>
  <c r="G57" i="2"/>
  <c r="D62" i="2"/>
  <c r="D66" i="2"/>
  <c r="F40" i="2"/>
  <c r="E67" i="2"/>
  <c r="F68" i="2"/>
  <c r="E66" i="2" l="1"/>
  <c r="E62" i="2"/>
  <c r="F62" i="2"/>
  <c r="F66" i="2"/>
  <c r="G56" i="2"/>
</calcChain>
</file>

<file path=xl/sharedStrings.xml><?xml version="1.0" encoding="utf-8"?>
<sst xmlns="http://schemas.openxmlformats.org/spreadsheetml/2006/main" count="190" uniqueCount="72">
  <si>
    <t>BALANCE COMMERCIALE</t>
  </si>
  <si>
    <t>GROUPES DE PRODUITS</t>
  </si>
  <si>
    <t>Var : en %</t>
  </si>
  <si>
    <t>2022/2021</t>
  </si>
  <si>
    <t>2023/2022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</si>
  <si>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</si>
  <si>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</si>
  <si>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</si>
  <si>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</si>
  <si>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</si>
  <si>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</si>
  <si>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</si>
  <si>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</si>
  <si>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</si>
  <si>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</si>
  <si>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</si>
  <si>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</si>
  <si>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</si>
  <si>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>COMMERCE EXTERIEUR SELON LE REGIME ET LE TYPE D'UTILISATION</t>
  </si>
  <si>
    <t>Produits</t>
  </si>
  <si>
    <t>Exportations</t>
  </si>
  <si>
    <t>Importations</t>
  </si>
  <si>
    <t>Valeurs en MD</t>
  </si>
  <si>
    <t xml:space="preserve">          Variation</t>
  </si>
  <si>
    <t>Produits Agric.et.Alimen.de base</t>
  </si>
  <si>
    <t>régime général</t>
  </si>
  <si>
    <t>régime off shore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</si>
  <si>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</si>
  <si>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</si>
  <si>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</si>
  <si>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</si>
  <si>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</si>
  <si>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</si>
  <si>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Ensemble des Produits</t>
  </si>
  <si>
    <t xml:space="preserve"> </t>
  </si>
  <si>
    <t>Solde commercial</t>
  </si>
  <si>
    <t>Taux de couverture</t>
  </si>
  <si>
    <t>Variation</t>
  </si>
  <si>
    <t>Agriculture et Ind. Agro. Alim.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</si>
  <si>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</si>
  <si>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</si>
  <si>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</si>
  <si>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</si>
  <si>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</si>
  <si>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</si>
  <si>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</si>
  <si>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</si>
  <si>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</si>
  <si>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COMMERCE EXTERIEUR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</si>
  <si>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</si>
  <si>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</si>
  <si>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</si>
  <si>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</si>
  <si>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</si>
  <si>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</si>
  <si>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</si>
  <si>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</si>
  <si>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</si>
  <si>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>***</t>
  </si>
  <si>
    <t xml:space="preserve"> 22/21</t>
  </si>
  <si>
    <t xml:space="preserve"> 23/22</t>
  </si>
  <si>
    <t>Année</t>
  </si>
  <si>
    <t>COMMERCE EXTERIEUR SELON LE REGIME ET LE GROUPEMENT SECTORIEL D'ACTIVITE</t>
  </si>
  <si>
    <t xml:space="preserve">  Année 2 0 23</t>
  </si>
  <si>
    <t>Année 2021</t>
  </si>
  <si>
    <t>Année 2022</t>
  </si>
  <si>
    <t>Année 2023</t>
  </si>
  <si>
    <t>Année 2 0 2 3</t>
  </si>
  <si>
    <t>Année 21</t>
  </si>
  <si>
    <t>Année 22</t>
  </si>
  <si>
    <t>Année 23</t>
  </si>
  <si>
    <t xml:space="preserve">  Année 2 0 2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</si>
</sst>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%"/>
    <numFmt numFmtId="166" formatCode="0.0000000"/>
    <numFmt numFmtId="167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name val="MS Sans Serif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3"/>
      <name val="MS Sans Serif"/>
      <family val="2"/>
    </font>
    <font>
      <b/>
      <u/>
      <sz val="10"/>
      <name val="Times New Roman"/>
      <family val="1"/>
    </font>
    <font>
      <i/>
      <sz val="10"/>
      <name val="Times New Roman"/>
      <family val="1"/>
    </font>
    <font>
      <sz val="12"/>
      <name val="MS Sans Serif"/>
      <family val="2"/>
    </font>
    <font>
      <sz val="14"/>
      <name val="Times New Roman"/>
      <family val="1"/>
    </font>
    <font>
      <b/>
      <sz val="11"/>
      <color indexed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9" fillId="0" borderId="3" xfId="0" applyFont="1" applyBorder="1" applyAlignment="1">
      <alignment horizontal="center" vertical="center"/>
    </xf>
    <xf numFmtId="17" fontId="10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8" fillId="0" borderId="0" xfId="0" applyFont="1"/>
    <xf numFmtId="0" fontId="9" fillId="0" borderId="13" xfId="0" applyFont="1" applyBorder="1" applyAlignment="1">
      <alignment vertical="center"/>
    </xf>
    <xf numFmtId="0" fontId="13" fillId="0" borderId="0" xfId="0" applyFont="1"/>
    <xf numFmtId="0" fontId="7" fillId="4" borderId="0" xfId="0" applyFont="1" applyFill="1" applyAlignment="1">
      <alignment horizontal="centerContinuous" vertical="center"/>
    </xf>
    <xf numFmtId="0" fontId="3" fillId="4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4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5" xfId="0" applyFont="1" applyBorder="1"/>
    <xf numFmtId="0" fontId="10" fillId="0" borderId="15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17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0" borderId="0" xfId="0" applyNumberFormat="1" applyFont="1"/>
    <xf numFmtId="165" fontId="4" fillId="2" borderId="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17" fontId="10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Continuous" vertical="center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1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Continuous"/>
    </xf>
    <xf numFmtId="0" fontId="10" fillId="0" borderId="9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9" fontId="9" fillId="0" borderId="8" xfId="1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164" fontId="10" fillId="0" borderId="2" xfId="0" applyNumberFormat="1" applyFont="1" applyBorder="1" applyAlignment="1">
      <alignment horizontal="center"/>
    </xf>
    <xf numFmtId="17" fontId="10" fillId="0" borderId="2" xfId="0" applyNumberFormat="1" applyFont="1" applyBorder="1" applyAlignment="1">
      <alignment horizontal="center"/>
    </xf>
    <xf numFmtId="0" fontId="16" fillId="0" borderId="11" xfId="0" applyFont="1" applyBorder="1"/>
    <xf numFmtId="0" fontId="0" fillId="0" borderId="1" xfId="0" applyBorder="1"/>
    <xf numFmtId="164" fontId="9" fillId="0" borderId="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0" fillId="0" borderId="2" xfId="0" applyBorder="1"/>
    <xf numFmtId="165" fontId="9" fillId="0" borderId="2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9" fillId="0" borderId="0" xfId="0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9" fillId="0" borderId="17" xfId="0" applyFont="1" applyBorder="1" applyAlignment="1">
      <alignment horizontal="center"/>
    </xf>
    <xf numFmtId="0" fontId="4" fillId="0" borderId="0" xfId="0" applyFont="1"/>
    <xf numFmtId="0" fontId="9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3" fillId="0" borderId="7" xfId="0" applyFont="1" applyBorder="1"/>
    <xf numFmtId="0" fontId="0" fillId="0" borderId="9" xfId="0" applyBorder="1"/>
    <xf numFmtId="0" fontId="11" fillId="0" borderId="7" xfId="0" applyFont="1" applyBorder="1" applyAlignment="1">
      <alignment horizontal="center" vertical="center"/>
    </xf>
    <xf numFmtId="165" fontId="11" fillId="0" borderId="0" xfId="1" applyNumberFormat="1" applyFont="1" applyBorder="1" applyAlignment="1">
      <alignment horizontal="center"/>
    </xf>
    <xf numFmtId="165" fontId="11" fillId="0" borderId="8" xfId="1" applyNumberFormat="1" applyFont="1" applyBorder="1" applyAlignment="1">
      <alignment horizontal="center"/>
    </xf>
    <xf numFmtId="0" fontId="8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2" xfId="0" applyFont="1" applyBorder="1"/>
    <xf numFmtId="17" fontId="10" fillId="0" borderId="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18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8" xfId="1" applyNumberFormat="1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5" fontId="12" fillId="0" borderId="8" xfId="1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7" fontId="9" fillId="0" borderId="8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0" fontId="8" fillId="0" borderId="7" xfId="0" applyFont="1" applyBorder="1"/>
    <xf numFmtId="166" fontId="0" fillId="0" borderId="0" xfId="0" applyNumberFormat="1"/>
    <xf numFmtId="0" fontId="4" fillId="3" borderId="0" xfId="0" applyFont="1" applyFill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7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17" fontId="9" fillId="0" borderId="2" xfId="0" applyNumberFormat="1" applyFont="1" applyBorder="1" applyAlignment="1">
      <alignment horizontal="center"/>
    </xf>
    <xf numFmtId="17" fontId="10" fillId="0" borderId="20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1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7" fontId="9" fillId="0" borderId="6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43" fontId="7" fillId="0" borderId="0" xfId="2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95250</xdr:rowOff>
    </xdr:from>
    <xdr:to>
      <xdr:col>3</xdr:col>
      <xdr:colOff>371475</xdr:colOff>
      <xdr:row>7</xdr:row>
      <xdr:rowOff>9525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F6779B11-577D-4120-966B-E894FED9A8FA}"/>
            </a:ext>
          </a:extLst>
        </xdr:cNvPr>
        <xdr:cNvSpPr>
          <a:spLocks noChangeArrowheads="1"/>
        </xdr:cNvSpPr>
      </xdr:nvSpPr>
      <xdr:spPr bwMode="auto">
        <a:xfrm>
          <a:off x="400050" y="285750"/>
          <a:ext cx="2667000" cy="10858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95250</xdr:rowOff>
    </xdr:from>
    <xdr:to>
      <xdr:col>2</xdr:col>
      <xdr:colOff>161926</xdr:colOff>
      <xdr:row>6</xdr:row>
      <xdr:rowOff>76200</xdr:rowOff>
    </xdr:to>
    <xdr:sp macro="" textlink="">
      <xdr:nvSpPr>
        <xdr:cNvPr id="5" name="Texte 2">
          <a:extLst>
            <a:ext uri="{FF2B5EF4-FFF2-40B4-BE49-F238E27FC236}">
              <a16:creationId xmlns:a16="http://schemas.microsoft.com/office/drawing/2014/main" id="{FF62061B-4451-41F5-B53F-E91D59CEA913}"/>
            </a:ext>
          </a:extLst>
        </xdr:cNvPr>
        <xdr:cNvSpPr>
          <a:spLocks noChangeArrowheads="1"/>
        </xdr:cNvSpPr>
      </xdr:nvSpPr>
      <xdr:spPr bwMode="auto">
        <a:xfrm>
          <a:off x="438150" y="285750"/>
          <a:ext cx="2371726" cy="9334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PLANNIFICATION</a:t>
          </a:r>
        </a:p>
        <a:p>
          <a:pPr algn="ctr" rtl="0">
            <a:defRPr sz="1000"/>
          </a:pPr>
          <a:endParaRPr lang="fr-FR" sz="8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1</xdr:row>
      <xdr:rowOff>15394</xdr:rowOff>
    </xdr:from>
    <xdr:to>
      <xdr:col>2</xdr:col>
      <xdr:colOff>609601</xdr:colOff>
      <xdr:row>5</xdr:row>
      <xdr:rowOff>182802</xdr:rowOff>
    </xdr:to>
    <xdr:sp macro="" textlink="">
      <xdr:nvSpPr>
        <xdr:cNvPr id="2" name="Texte 1">
          <a:extLst>
            <a:ext uri="{FF2B5EF4-FFF2-40B4-BE49-F238E27FC236}">
              <a16:creationId xmlns:a16="http://schemas.microsoft.com/office/drawing/2014/main" id="{EDA62E03-C5CA-463C-9AF4-8605C8F2DCAB}"/>
            </a:ext>
          </a:extLst>
        </xdr:cNvPr>
        <xdr:cNvSpPr txBox="1">
          <a:spLocks noChangeArrowheads="1"/>
        </xdr:cNvSpPr>
      </xdr:nvSpPr>
      <xdr:spPr bwMode="auto">
        <a:xfrm>
          <a:off x="228601" y="205894"/>
          <a:ext cx="2686050" cy="9294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 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 LA  PLANNIFICATION</a:t>
          </a:r>
        </a:p>
        <a:p>
          <a:pPr algn="ctr" rtl="0" eaLnBrk="1" fontAlgn="auto" latinLnBrk="0" hangingPunct="1"/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222886</xdr:colOff>
      <xdr:row>1</xdr:row>
      <xdr:rowOff>32385</xdr:rowOff>
    </xdr:from>
    <xdr:to>
      <xdr:col>2</xdr:col>
      <xdr:colOff>171451</xdr:colOff>
      <xdr:row>5</xdr:row>
      <xdr:rowOff>180975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AC01A17C-87A9-4D9C-A109-AD677D60E4A9}"/>
            </a:ext>
          </a:extLst>
        </xdr:cNvPr>
        <xdr:cNvSpPr txBox="1">
          <a:spLocks noChangeArrowheads="1"/>
        </xdr:cNvSpPr>
      </xdr:nvSpPr>
      <xdr:spPr bwMode="auto">
        <a:xfrm>
          <a:off x="451486" y="222885"/>
          <a:ext cx="2225040" cy="9105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marL="0" indent="0" algn="ctr" rtl="0" eaLnBrk="1" fontAlgn="auto" latinLnBrk="0" hangingPunct="1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61FF-37CD-4F47-A518-AA581A455980}">
  <dimension ref="B5:G50"/>
  <sheetViews>
    <sheetView tabSelected="1" workbookViewId="0">
      <selection activeCell="E22" sqref="E22"/>
    </sheetView>
  </sheetViews>
  <sheetFormatPr baseColWidth="10" defaultRowHeight="15" x14ac:dyDescent="0.25"/>
  <cols>
    <col min="1" max="1" width="3.7109375" customWidth="1"/>
    <col min="2" max="2" width="24.7109375" customWidth="1"/>
    <col min="3" max="7" width="12" customWidth="1"/>
  </cols>
  <sheetData>
    <row r="5" spans="2:7" ht="15.75" x14ac:dyDescent="0.25">
      <c r="F5" s="28"/>
    </row>
    <row r="6" spans="2:7" ht="15.75" x14ac:dyDescent="0.25">
      <c r="F6" s="28"/>
    </row>
    <row r="7" spans="2:7" ht="15.75" x14ac:dyDescent="0.25">
      <c r="F7" s="28"/>
    </row>
    <row r="8" spans="2:7" ht="15.75" x14ac:dyDescent="0.25">
      <c r="F8" s="28"/>
    </row>
    <row r="9" spans="2:7" ht="15.75" x14ac:dyDescent="0.25">
      <c r="B9" s="29" t="s">
        <v>48</v>
      </c>
      <c r="C9" s="29"/>
      <c r="D9" s="29"/>
      <c r="E9" s="30"/>
      <c r="F9" s="30"/>
      <c r="G9" s="30"/>
    </row>
    <row r="10" spans="2:7" ht="18.75" x14ac:dyDescent="0.3">
      <c r="B10" s="31" t="s">
        <v>58</v>
      </c>
      <c r="C10" s="63"/>
      <c r="D10" s="111"/>
      <c r="E10" s="15"/>
      <c r="F10" s="112"/>
      <c r="G10" s="15"/>
    </row>
    <row r="11" spans="2:7" ht="16.5" thickBot="1" x14ac:dyDescent="0.3">
      <c r="B11" s="31"/>
      <c r="C11" s="31"/>
      <c r="D11" s="31"/>
      <c r="E11" s="15"/>
      <c r="F11" s="28"/>
      <c r="G11" s="15"/>
    </row>
    <row r="12" spans="2:7" ht="16.5" thickBot="1" x14ac:dyDescent="0.3">
      <c r="B12" s="143" t="s">
        <v>71</v>
      </c>
      <c r="C12" s="144"/>
      <c r="D12" s="144"/>
      <c r="E12" s="144"/>
      <c r="F12" s="144"/>
      <c r="G12" s="145"/>
    </row>
    <row r="13" spans="2:7" ht="15.75" x14ac:dyDescent="0.25">
      <c r="B13" s="32"/>
      <c r="C13" s="32"/>
      <c r="D13" s="32"/>
      <c r="E13" s="33"/>
      <c r="F13" s="28"/>
      <c r="G13" s="33"/>
    </row>
    <row r="14" spans="2:7" x14ac:dyDescent="0.25">
      <c r="B14" s="89" t="s">
        <v>49</v>
      </c>
      <c r="C14" s="90"/>
      <c r="D14" s="90"/>
      <c r="E14" s="15"/>
      <c r="F14" s="15"/>
      <c r="G14" s="15"/>
    </row>
    <row r="15" spans="2:7" x14ac:dyDescent="0.25">
      <c r="B15" s="16"/>
      <c r="C15" s="16"/>
      <c r="D15" s="16"/>
      <c r="E15" s="16"/>
      <c r="F15" s="16"/>
      <c r="G15" s="16"/>
    </row>
    <row r="16" spans="2:7" x14ac:dyDescent="0.25">
      <c r="B16" s="34" t="s">
        <v>50</v>
      </c>
      <c r="C16" s="16"/>
      <c r="D16" s="16"/>
      <c r="E16" s="16"/>
      <c r="F16" s="16"/>
      <c r="G16" s="16"/>
    </row>
    <row r="17" spans="2:7" ht="15.75" thickBot="1" x14ac:dyDescent="0.3">
      <c r="B17" s="35"/>
      <c r="C17" s="16"/>
      <c r="D17" s="16"/>
      <c r="E17" s="16"/>
      <c r="F17" s="16"/>
      <c r="G17" s="16"/>
    </row>
    <row r="18" spans="2:7" ht="16.5" thickTop="1" thickBot="1" x14ac:dyDescent="0.3">
      <c r="B18" s="36"/>
      <c r="C18" s="37" t="s">
        <v>51</v>
      </c>
      <c r="D18" s="37"/>
      <c r="E18" s="38"/>
      <c r="F18" s="37" t="s">
        <v>52</v>
      </c>
      <c r="G18" s="37"/>
    </row>
    <row r="19" spans="2:7" ht="15.75" thickTop="1" x14ac:dyDescent="0.25">
      <c r="B19" s="16"/>
      <c r="C19" s="39" t="s">
        <v>64</v>
      </c>
      <c r="D19" s="39" t="s">
        <v>65</v>
      </c>
      <c r="E19" s="39" t="s">
        <v>66</v>
      </c>
      <c r="F19" s="40" t="s">
        <v>3</v>
      </c>
      <c r="G19" s="40" t="s">
        <v>4</v>
      </c>
    </row>
    <row r="20" spans="2:7" x14ac:dyDescent="0.25">
      <c r="B20" s="35" t="s">
        <v>20</v>
      </c>
      <c r="C20" s="41">
        <f t="shared" ref="C20:E21" si="0">C36+C44</f>
        <v>46654.177339431997</v>
      </c>
      <c r="D20" s="41">
        <f t="shared" si="0"/>
        <v>57557.455609594996</v>
      </c>
      <c r="E20" s="41">
        <f t="shared" si="0"/>
        <v>62077.342129607998</v>
      </c>
      <c r="F20" s="42">
        <f>(D20-C20)/C20</f>
        <v>0.23370422311460573</v>
      </c>
      <c r="G20" s="42">
        <f>(E20-D20)/D20</f>
        <v>7.8528254457091121E-2</v>
      </c>
    </row>
    <row r="21" spans="2:7" x14ac:dyDescent="0.25">
      <c r="B21" s="35" t="s">
        <v>21</v>
      </c>
      <c r="C21" s="41">
        <f t="shared" si="0"/>
        <v>62864.897549360139</v>
      </c>
      <c r="D21" s="41">
        <f t="shared" si="0"/>
        <v>82788.884966349782</v>
      </c>
      <c r="E21" s="41">
        <f t="shared" si="0"/>
        <v>79146.309686883993</v>
      </c>
      <c r="F21" s="42">
        <f>(D21-C21)/C21</f>
        <v>0.31693342697879634</v>
      </c>
      <c r="G21" s="42">
        <f>(E21-D21)/D21</f>
        <v>-4.3998361385666006E-2</v>
      </c>
    </row>
    <row r="22" spans="2:7" x14ac:dyDescent="0.25">
      <c r="B22" s="35"/>
      <c r="C22" s="16"/>
      <c r="D22" s="16"/>
      <c r="E22" s="16"/>
      <c r="F22" s="16"/>
      <c r="G22" s="16"/>
    </row>
    <row r="23" spans="2:7" x14ac:dyDescent="0.25">
      <c r="B23" s="35" t="s">
        <v>53</v>
      </c>
      <c r="C23" s="41">
        <f>C20-C21</f>
        <v>-16210.720209928142</v>
      </c>
      <c r="D23" s="41">
        <f>D20-D21</f>
        <v>-25231.429356754787</v>
      </c>
      <c r="E23" s="41">
        <f>E20-E21</f>
        <v>-17068.967557275995</v>
      </c>
      <c r="F23" s="43"/>
      <c r="G23" s="43"/>
    </row>
    <row r="24" spans="2:7" x14ac:dyDescent="0.25">
      <c r="B24" s="35" t="s">
        <v>54</v>
      </c>
      <c r="C24" s="44">
        <f>C20/C21</f>
        <v>0.74213399143457059</v>
      </c>
      <c r="D24" s="44">
        <f>D20/D21</f>
        <v>0.69523168035165217</v>
      </c>
      <c r="E24" s="44">
        <f>E20/E21</f>
        <v>0.78433653287432248</v>
      </c>
      <c r="F24" s="43"/>
      <c r="G24" s="43"/>
    </row>
    <row r="25" spans="2:7" x14ac:dyDescent="0.25">
      <c r="B25" s="35"/>
      <c r="C25" s="16"/>
      <c r="D25" s="16"/>
      <c r="E25" s="16"/>
      <c r="F25" s="16"/>
      <c r="G25" s="16"/>
    </row>
    <row r="26" spans="2:7" x14ac:dyDescent="0.25">
      <c r="B26" s="45"/>
      <c r="C26" s="46"/>
      <c r="D26" s="46"/>
      <c r="E26" s="46"/>
      <c r="F26" s="46"/>
      <c r="G26" s="46"/>
    </row>
    <row r="27" spans="2:7" x14ac:dyDescent="0.25">
      <c r="B27" s="45"/>
      <c r="C27" s="46"/>
      <c r="D27" s="46"/>
      <c r="E27" s="46"/>
      <c r="F27" s="46"/>
      <c r="G27" s="46"/>
    </row>
    <row r="28" spans="2:7" x14ac:dyDescent="0.25">
      <c r="B28" s="35"/>
      <c r="C28" s="16"/>
      <c r="D28" s="16"/>
      <c r="E28" s="16"/>
      <c r="F28" s="16"/>
      <c r="G28" s="16"/>
    </row>
    <row r="29" spans="2:7" x14ac:dyDescent="0.25">
      <c r="B29" s="89" t="s">
        <v>55</v>
      </c>
      <c r="C29" s="15"/>
      <c r="D29" s="15"/>
      <c r="E29" s="15"/>
      <c r="F29" s="15"/>
      <c r="G29" s="15"/>
    </row>
    <row r="30" spans="2:7" ht="15.75" thickBot="1" x14ac:dyDescent="0.3">
      <c r="B30" s="35"/>
      <c r="C30" s="16"/>
      <c r="D30" s="16"/>
      <c r="E30" s="16"/>
      <c r="F30" s="16"/>
      <c r="G30" s="16"/>
    </row>
    <row r="31" spans="2:7" ht="16.5" thickTop="1" thickBot="1" x14ac:dyDescent="0.3">
      <c r="B31" s="36"/>
      <c r="C31" s="37" t="s">
        <v>51</v>
      </c>
      <c r="D31" s="37"/>
      <c r="E31" s="37"/>
      <c r="F31" s="37" t="s">
        <v>52</v>
      </c>
      <c r="G31" s="37"/>
    </row>
    <row r="32" spans="2:7" ht="15.75" thickTop="1" x14ac:dyDescent="0.25">
      <c r="B32" s="16"/>
      <c r="C32" s="39" t="s">
        <v>64</v>
      </c>
      <c r="D32" s="39" t="s">
        <v>65</v>
      </c>
      <c r="E32" s="39" t="s">
        <v>66</v>
      </c>
      <c r="F32" s="40" t="s">
        <v>3</v>
      </c>
      <c r="G32" s="40" t="s">
        <v>4</v>
      </c>
    </row>
    <row r="33" spans="2:7" x14ac:dyDescent="0.25">
      <c r="B33" s="16"/>
      <c r="D33" s="16"/>
      <c r="E33" s="16"/>
      <c r="F33" s="16"/>
      <c r="G33" s="16"/>
    </row>
    <row r="34" spans="2:7" x14ac:dyDescent="0.25">
      <c r="B34" s="34" t="s">
        <v>56</v>
      </c>
      <c r="D34" s="16"/>
      <c r="E34" s="16"/>
      <c r="F34" s="16"/>
      <c r="G34" s="16"/>
    </row>
    <row r="35" spans="2:7" x14ac:dyDescent="0.25">
      <c r="B35" s="16"/>
      <c r="D35" s="16"/>
      <c r="E35" s="16"/>
      <c r="F35" s="16"/>
      <c r="G35" s="16"/>
    </row>
    <row r="36" spans="2:7" x14ac:dyDescent="0.25">
      <c r="B36" s="35" t="s">
        <v>20</v>
      </c>
      <c r="C36" s="41">
        <v>13209.051173647</v>
      </c>
      <c r="D36" s="41">
        <v>18436.648726607</v>
      </c>
      <c r="E36" s="41">
        <v>18371.622633425999</v>
      </c>
      <c r="F36" s="42">
        <f>(D36-C36)/C36</f>
        <v>0.39575874786445148</v>
      </c>
      <c r="G36" s="42">
        <f>(E36-D36)/D36</f>
        <v>-3.5270017965443917E-3</v>
      </c>
    </row>
    <row r="37" spans="2:7" x14ac:dyDescent="0.25">
      <c r="B37" s="35" t="s">
        <v>21</v>
      </c>
      <c r="C37" s="41">
        <v>42269.077098905138</v>
      </c>
      <c r="D37" s="41">
        <v>57185.134675231777</v>
      </c>
      <c r="E37" s="41">
        <v>53407.313390618998</v>
      </c>
      <c r="F37" s="42">
        <f>(D37-C37)/C37</f>
        <v>0.35288344577348241</v>
      </c>
      <c r="G37" s="42">
        <f>(E37-D37)/D37</f>
        <v>-6.6062995323311571E-2</v>
      </c>
    </row>
    <row r="38" spans="2:7" x14ac:dyDescent="0.25">
      <c r="B38" s="35"/>
      <c r="D38" s="16"/>
      <c r="E38" s="16"/>
      <c r="F38" s="16"/>
      <c r="G38" s="16"/>
    </row>
    <row r="39" spans="2:7" x14ac:dyDescent="0.25">
      <c r="B39" s="35" t="s">
        <v>53</v>
      </c>
      <c r="C39" s="41">
        <f>C36-C37</f>
        <v>-29060.025925258138</v>
      </c>
      <c r="D39" s="41">
        <f t="shared" ref="D39:E39" si="1">D36-D37</f>
        <v>-38748.485948624773</v>
      </c>
      <c r="E39" s="41">
        <f t="shared" si="1"/>
        <v>-35035.690757192999</v>
      </c>
      <c r="F39" s="47"/>
      <c r="G39" s="16"/>
    </row>
    <row r="40" spans="2:7" x14ac:dyDescent="0.25">
      <c r="B40" s="35" t="s">
        <v>54</v>
      </c>
      <c r="C40" s="44">
        <f>C36/C37</f>
        <v>0.31249916204082778</v>
      </c>
      <c r="D40" s="44">
        <f>D36/D37</f>
        <v>0.32240282079098337</v>
      </c>
      <c r="E40" s="44">
        <f>E36/E37</f>
        <v>0.34399076581622207</v>
      </c>
      <c r="F40" s="16"/>
      <c r="G40" s="16"/>
    </row>
    <row r="41" spans="2:7" x14ac:dyDescent="0.25">
      <c r="B41" s="16"/>
      <c r="D41" s="16"/>
      <c r="E41" s="16"/>
      <c r="F41" s="16"/>
      <c r="G41" s="16"/>
    </row>
    <row r="42" spans="2:7" x14ac:dyDescent="0.25">
      <c r="B42" s="34" t="s">
        <v>57</v>
      </c>
      <c r="D42" s="16"/>
      <c r="E42" s="16"/>
      <c r="F42" s="16"/>
      <c r="G42" s="16"/>
    </row>
    <row r="43" spans="2:7" x14ac:dyDescent="0.25">
      <c r="B43" s="16"/>
      <c r="D43" s="16"/>
      <c r="E43" s="16"/>
      <c r="F43" s="16"/>
      <c r="G43" s="16"/>
    </row>
    <row r="44" spans="2:7" x14ac:dyDescent="0.25">
      <c r="B44" s="35" t="s">
        <v>20</v>
      </c>
      <c r="C44" s="41">
        <v>33445.126165784997</v>
      </c>
      <c r="D44" s="41">
        <v>39120.806882987999</v>
      </c>
      <c r="E44" s="41">
        <v>43705.719496181999</v>
      </c>
      <c r="F44" s="42">
        <f>(D44-C44)/C44</f>
        <v>0.16970127991352391</v>
      </c>
      <c r="G44" s="42">
        <f>(E44-D44)/D44</f>
        <v>0.11719882534395745</v>
      </c>
    </row>
    <row r="45" spans="2:7" x14ac:dyDescent="0.25">
      <c r="B45" s="35" t="s">
        <v>21</v>
      </c>
      <c r="C45" s="41">
        <v>20595.820450455001</v>
      </c>
      <c r="D45" s="41">
        <v>25603.750291117998</v>
      </c>
      <c r="E45" s="41">
        <v>25738.996296265002</v>
      </c>
      <c r="F45" s="42">
        <f>(D45-C45)/C45</f>
        <v>0.24315272376305661</v>
      </c>
      <c r="G45" s="42">
        <f>(E45-D45)/D45</f>
        <v>5.2822732454909736E-3</v>
      </c>
    </row>
    <row r="46" spans="2:7" x14ac:dyDescent="0.25">
      <c r="B46" s="35"/>
      <c r="C46" s="92"/>
      <c r="D46" s="16"/>
      <c r="E46" s="16"/>
      <c r="F46" s="16"/>
      <c r="G46" s="16"/>
    </row>
    <row r="47" spans="2:7" x14ac:dyDescent="0.25">
      <c r="B47" s="35" t="s">
        <v>53</v>
      </c>
      <c r="C47" s="41">
        <f>C44-C45</f>
        <v>12849.305715329996</v>
      </c>
      <c r="D47" s="41">
        <f>D44-D45</f>
        <v>13517.056591870001</v>
      </c>
      <c r="E47" s="41">
        <f>E44-E45</f>
        <v>17966.723199916996</v>
      </c>
      <c r="F47" s="16"/>
      <c r="G47" s="16"/>
    </row>
    <row r="48" spans="2:7" x14ac:dyDescent="0.25">
      <c r="B48" s="35" t="s">
        <v>54</v>
      </c>
      <c r="C48" s="44">
        <f>C44/C45</f>
        <v>1.6238792839663803</v>
      </c>
      <c r="D48" s="44">
        <f>D44/D45</f>
        <v>1.5279326832272342</v>
      </c>
      <c r="E48" s="44">
        <f>E44/E45</f>
        <v>1.698035113456392</v>
      </c>
      <c r="F48" s="16"/>
      <c r="G48" s="16"/>
    </row>
    <row r="49" spans="2:7" x14ac:dyDescent="0.25">
      <c r="B49" s="16"/>
      <c r="D49" s="16"/>
      <c r="E49" s="16"/>
      <c r="F49" s="16"/>
      <c r="G49" s="16"/>
    </row>
    <row r="50" spans="2:7" ht="15.75" thickBot="1" x14ac:dyDescent="0.3">
      <c r="B50" s="113"/>
      <c r="C50" s="113"/>
      <c r="D50" s="113"/>
      <c r="E50" s="113"/>
      <c r="F50" s="113"/>
      <c r="G50" s="113"/>
    </row>
  </sheetData>
  <mergeCells count="1">
    <mergeCell ref="B12:G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3"/>
  <sheetViews>
    <sheetView workbookViewId="0">
      <selection activeCell="E25" sqref="E25"/>
    </sheetView>
  </sheetViews>
  <sheetFormatPr baseColWidth="10" defaultColWidth="9.140625" defaultRowHeight="15" x14ac:dyDescent="0.25"/>
  <cols>
    <col min="1" max="1" width="3.42578125" customWidth="1"/>
    <col min="2" max="2" width="33.5703125" customWidth="1"/>
    <col min="3" max="7" width="11.85546875" customWidth="1"/>
  </cols>
  <sheetData>
    <row r="1" spans="2:7" x14ac:dyDescent="0.25">
      <c r="C1" s="3"/>
      <c r="D1" s="3"/>
      <c r="E1" s="3"/>
      <c r="F1" s="3"/>
      <c r="G1" s="3"/>
    </row>
    <row r="2" spans="2:7" x14ac:dyDescent="0.25">
      <c r="C2" s="3"/>
      <c r="D2" s="3"/>
      <c r="E2" s="3"/>
      <c r="F2" s="3"/>
      <c r="G2" s="3"/>
    </row>
    <row r="3" spans="2:7" x14ac:dyDescent="0.25">
      <c r="C3" s="3"/>
      <c r="D3" s="3"/>
      <c r="E3" s="3"/>
      <c r="F3" s="3"/>
      <c r="G3" s="3"/>
    </row>
    <row r="4" spans="2:7" x14ac:dyDescent="0.25">
      <c r="C4" s="3"/>
      <c r="D4" s="3"/>
      <c r="E4" s="3"/>
      <c r="F4" s="3"/>
      <c r="G4" s="3"/>
    </row>
    <row r="5" spans="2:7" x14ac:dyDescent="0.25">
      <c r="C5" s="3"/>
      <c r="D5" s="3"/>
      <c r="E5" s="3"/>
      <c r="F5" s="3"/>
      <c r="G5" s="3"/>
    </row>
    <row r="6" spans="2:7" x14ac:dyDescent="0.25">
      <c r="C6" s="3"/>
      <c r="D6" s="3"/>
      <c r="E6" s="3"/>
      <c r="F6" s="3"/>
      <c r="G6" s="3"/>
    </row>
    <row r="7" spans="2:7" x14ac:dyDescent="0.25">
      <c r="B7" s="2"/>
      <c r="C7" s="3"/>
      <c r="D7" s="3"/>
      <c r="E7" s="3"/>
      <c r="F7" s="3"/>
      <c r="G7" s="3"/>
    </row>
    <row r="8" spans="2:7" ht="18.75" x14ac:dyDescent="0.3">
      <c r="B8" s="146" t="s">
        <v>0</v>
      </c>
      <c r="C8" s="146"/>
      <c r="D8" s="146"/>
      <c r="E8" s="146"/>
      <c r="F8" s="146"/>
      <c r="G8" s="146"/>
    </row>
    <row r="9" spans="2:7" x14ac:dyDescent="0.25">
      <c r="B9" s="4"/>
      <c r="C9" s="4"/>
      <c r="D9" s="4"/>
      <c r="E9" s="4"/>
      <c r="F9" s="4"/>
      <c r="G9" s="4"/>
    </row>
    <row r="10" spans="2:7" x14ac:dyDescent="0.25">
      <c r="B10" s="4"/>
      <c r="C10" s="4"/>
      <c r="D10" s="4"/>
      <c r="E10" s="4"/>
      <c r="F10" s="4"/>
      <c r="G10" s="4"/>
    </row>
    <row r="11" spans="2:7" x14ac:dyDescent="0.25">
      <c r="B11" s="130" t="s">
        <v>1</v>
      </c>
      <c r="C11" s="5" t="s">
        <v>61</v>
      </c>
      <c r="D11" s="5" t="s">
        <v>61</v>
      </c>
      <c r="E11" s="5" t="s">
        <v>61</v>
      </c>
      <c r="F11" s="5" t="s">
        <v>2</v>
      </c>
      <c r="G11" s="5"/>
    </row>
    <row r="12" spans="2:7" x14ac:dyDescent="0.25">
      <c r="B12" s="130"/>
      <c r="C12" s="5">
        <v>2021</v>
      </c>
      <c r="D12" s="5">
        <v>2022</v>
      </c>
      <c r="E12" s="5">
        <v>2023</v>
      </c>
      <c r="F12" s="5" t="s">
        <v>3</v>
      </c>
      <c r="G12" s="5" t="s">
        <v>4</v>
      </c>
    </row>
    <row r="13" spans="2:7" x14ac:dyDescent="0.25">
      <c r="B13" s="4"/>
      <c r="C13" s="4"/>
      <c r="D13" s="4"/>
      <c r="E13" s="4"/>
      <c r="F13" s="4"/>
      <c r="G13" s="4"/>
    </row>
    <row r="14" spans="2:7" x14ac:dyDescent="0.25">
      <c r="B14" s="6" t="s">
        <v>5</v>
      </c>
      <c r="C14" s="4"/>
      <c r="D14" s="4"/>
      <c r="E14" s="4"/>
      <c r="F14" s="4"/>
      <c r="G14" s="4"/>
    </row>
    <row r="15" spans="2:7" x14ac:dyDescent="0.25">
      <c r="B15" s="7" t="s">
        <v>6</v>
      </c>
      <c r="C15" s="8">
        <v>4602.9396277189999</v>
      </c>
      <c r="D15" s="8">
        <v>6033.7842041860004</v>
      </c>
      <c r="E15" s="8">
        <v>7316.6321962080001</v>
      </c>
      <c r="F15" s="9">
        <v>0.31085451737199077</v>
      </c>
      <c r="G15" s="9">
        <v>0.21261085060549739</v>
      </c>
    </row>
    <row r="16" spans="2:7" x14ac:dyDescent="0.25">
      <c r="B16" s="7" t="s">
        <v>7</v>
      </c>
      <c r="C16" s="8">
        <v>5610.1292764471318</v>
      </c>
      <c r="D16" s="8">
        <v>8025.4767549577718</v>
      </c>
      <c r="E16" s="8">
        <v>7528.0151390479996</v>
      </c>
      <c r="F16" s="9">
        <v>0.43053330137166967</v>
      </c>
      <c r="G16" s="9">
        <v>-6.1985303938792577E-2</v>
      </c>
    </row>
    <row r="17" spans="2:7" x14ac:dyDescent="0.25">
      <c r="B17" s="4"/>
      <c r="C17" s="4"/>
      <c r="D17" s="4"/>
      <c r="E17" s="4"/>
      <c r="F17" s="4"/>
      <c r="G17" s="4"/>
    </row>
    <row r="18" spans="2:7" x14ac:dyDescent="0.25">
      <c r="B18" s="7" t="s">
        <v>8</v>
      </c>
      <c r="C18" s="8">
        <v>-1007.1896487281319</v>
      </c>
      <c r="D18" s="8">
        <v>-1991.6925507717715</v>
      </c>
      <c r="E18" s="8">
        <v>-211.38294283999949</v>
      </c>
      <c r="F18" s="4"/>
      <c r="G18" s="4"/>
    </row>
    <row r="19" spans="2:7" x14ac:dyDescent="0.25">
      <c r="B19" s="7" t="s">
        <v>9</v>
      </c>
      <c r="C19" s="9">
        <v>0.82046944034666158</v>
      </c>
      <c r="D19" s="9">
        <v>0.75182875590021547</v>
      </c>
      <c r="E19" s="9">
        <v>0.97192049445496587</v>
      </c>
      <c r="F19" s="4"/>
      <c r="G19" s="4"/>
    </row>
    <row r="20" spans="2:7" x14ac:dyDescent="0.25">
      <c r="B20" s="4"/>
      <c r="C20" s="4"/>
      <c r="D20" s="4"/>
      <c r="E20" s="4"/>
      <c r="F20" s="4"/>
      <c r="G20" s="4"/>
    </row>
    <row r="21" spans="2:7" x14ac:dyDescent="0.25">
      <c r="B21" s="6" t="s">
        <v>10</v>
      </c>
      <c r="C21" s="4"/>
      <c r="D21" s="4"/>
      <c r="E21" s="4"/>
      <c r="G21" s="4"/>
    </row>
    <row r="22" spans="2:7" x14ac:dyDescent="0.25">
      <c r="B22" s="7" t="s">
        <v>6</v>
      </c>
      <c r="C22" s="8">
        <v>16136.616874363001</v>
      </c>
      <c r="D22" s="8">
        <v>20075.927866399001</v>
      </c>
      <c r="E22" s="8">
        <v>21301.722676074998</v>
      </c>
      <c r="F22" s="9">
        <v>0.24412248383331009</v>
      </c>
      <c r="G22" s="9">
        <v>6.1057940526256085E-2</v>
      </c>
    </row>
    <row r="23" spans="2:7" x14ac:dyDescent="0.25">
      <c r="B23" s="7" t="s">
        <v>7</v>
      </c>
      <c r="C23" s="8">
        <v>22694.011260064999</v>
      </c>
      <c r="D23" s="8">
        <v>29864.498066554999</v>
      </c>
      <c r="E23" s="8">
        <v>27679.426935307001</v>
      </c>
      <c r="F23" s="9">
        <v>0.31596383399650535</v>
      </c>
      <c r="G23" s="9">
        <v>-7.316617632007151E-2</v>
      </c>
    </row>
    <row r="24" spans="2:7" x14ac:dyDescent="0.25">
      <c r="B24" s="61"/>
      <c r="C24" s="4"/>
      <c r="D24" s="4"/>
      <c r="E24" s="4"/>
      <c r="F24" s="4"/>
      <c r="G24" s="4"/>
    </row>
    <row r="25" spans="2:7" x14ac:dyDescent="0.25">
      <c r="B25" s="7" t="s">
        <v>8</v>
      </c>
      <c r="C25" s="8">
        <v>-6557.3943857019985</v>
      </c>
      <c r="D25" s="8">
        <v>-9788.5702001559985</v>
      </c>
      <c r="E25" s="8">
        <v>-6377.7042592320031</v>
      </c>
      <c r="F25" s="4"/>
      <c r="G25" s="4"/>
    </row>
    <row r="26" spans="2:7" x14ac:dyDescent="0.25">
      <c r="B26" s="7" t="s">
        <v>9</v>
      </c>
      <c r="C26" s="9">
        <v>0.71105176997769692</v>
      </c>
      <c r="D26" s="9">
        <v>0.67223389529797128</v>
      </c>
      <c r="E26" s="9">
        <v>0.76958683884105972</v>
      </c>
      <c r="F26" s="4"/>
      <c r="G26" s="4"/>
    </row>
    <row r="27" spans="2:7" x14ac:dyDescent="0.25">
      <c r="B27" s="4"/>
      <c r="C27" s="4"/>
      <c r="D27" s="4"/>
      <c r="E27" s="4"/>
      <c r="F27" s="4"/>
      <c r="G27" s="4"/>
    </row>
    <row r="28" spans="2:7" x14ac:dyDescent="0.25">
      <c r="B28" s="6" t="s">
        <v>11</v>
      </c>
      <c r="C28" s="4"/>
      <c r="D28" s="4"/>
      <c r="E28" s="4"/>
      <c r="F28" s="4"/>
      <c r="G28" s="4"/>
    </row>
    <row r="29" spans="2:7" x14ac:dyDescent="0.25">
      <c r="B29" s="7" t="s">
        <v>6</v>
      </c>
      <c r="C29" s="8">
        <v>8698.1500530390003</v>
      </c>
      <c r="D29" s="8">
        <v>10004.14093912</v>
      </c>
      <c r="E29" s="8">
        <v>11089.874866231999</v>
      </c>
      <c r="F29" s="9">
        <v>0.1501458215962492</v>
      </c>
      <c r="G29" s="9">
        <v>0.10852845174005565</v>
      </c>
    </row>
    <row r="30" spans="2:7" x14ac:dyDescent="0.25">
      <c r="B30" s="7" t="s">
        <v>7</v>
      </c>
      <c r="C30" s="8">
        <v>11238.224011049</v>
      </c>
      <c r="D30" s="8">
        <v>12619.543191520999</v>
      </c>
      <c r="E30" s="8">
        <v>12987.147375482</v>
      </c>
      <c r="F30" s="9">
        <v>0.12291258646508006</v>
      </c>
      <c r="G30" s="9">
        <v>2.9129753619607394E-2</v>
      </c>
    </row>
    <row r="31" spans="2:7" x14ac:dyDescent="0.25">
      <c r="B31" s="61"/>
      <c r="C31" s="4"/>
      <c r="D31" s="4"/>
      <c r="E31" s="4"/>
      <c r="F31" s="4"/>
      <c r="G31" s="4"/>
    </row>
    <row r="32" spans="2:7" x14ac:dyDescent="0.25">
      <c r="B32" s="7" t="s">
        <v>8</v>
      </c>
      <c r="C32" s="8">
        <v>-2540.0739580099998</v>
      </c>
      <c r="D32" s="8">
        <v>-2615.4022524009997</v>
      </c>
      <c r="E32" s="8">
        <v>-1897.2725092500004</v>
      </c>
      <c r="F32" s="4"/>
      <c r="G32" s="4"/>
    </row>
    <row r="33" spans="2:7" x14ac:dyDescent="0.25">
      <c r="B33" s="7" t="s">
        <v>9</v>
      </c>
      <c r="C33" s="9">
        <v>0.77397905972396575</v>
      </c>
      <c r="D33" s="9">
        <v>0.79274984738288512</v>
      </c>
      <c r="E33" s="9">
        <v>0.8539115284984139</v>
      </c>
      <c r="F33" s="4"/>
      <c r="G33" s="4"/>
    </row>
    <row r="34" spans="2:7" x14ac:dyDescent="0.25">
      <c r="B34" s="6"/>
      <c r="C34" s="4"/>
      <c r="D34" s="4"/>
      <c r="E34" s="4"/>
      <c r="F34" s="4"/>
      <c r="G34" s="4"/>
    </row>
    <row r="35" spans="2:7" x14ac:dyDescent="0.25">
      <c r="B35" s="6" t="s">
        <v>12</v>
      </c>
      <c r="C35" s="4"/>
      <c r="D35" s="4"/>
      <c r="E35" s="4"/>
      <c r="F35" s="4"/>
      <c r="G35" s="4"/>
    </row>
    <row r="36" spans="2:7" x14ac:dyDescent="0.25">
      <c r="B36" s="7" t="s">
        <v>6</v>
      </c>
      <c r="C36" s="8">
        <v>14199.127506393999</v>
      </c>
      <c r="D36" s="8">
        <v>16875.504225473</v>
      </c>
      <c r="E36" s="8">
        <v>18538.801626141001</v>
      </c>
      <c r="F36" s="9">
        <v>0.18848881509612495</v>
      </c>
      <c r="G36" s="9">
        <v>9.8562826831408726E-2</v>
      </c>
    </row>
    <row r="37" spans="2:7" x14ac:dyDescent="0.25">
      <c r="B37" s="7" t="s">
        <v>7</v>
      </c>
      <c r="C37" s="8">
        <v>15084.949746966</v>
      </c>
      <c r="D37" s="8">
        <v>17145.039154769998</v>
      </c>
      <c r="E37" s="8">
        <v>17455.679210414</v>
      </c>
      <c r="F37" s="9">
        <v>0.13656587806786291</v>
      </c>
      <c r="G37" s="9">
        <v>1.8118363734245399E-2</v>
      </c>
    </row>
    <row r="38" spans="2:7" x14ac:dyDescent="0.25">
      <c r="B38" s="61"/>
      <c r="C38" s="4"/>
      <c r="D38" s="4"/>
      <c r="E38" s="4"/>
      <c r="F38" s="4"/>
      <c r="G38" s="4"/>
    </row>
    <row r="39" spans="2:7" x14ac:dyDescent="0.25">
      <c r="B39" s="7" t="s">
        <v>8</v>
      </c>
      <c r="C39" s="8">
        <v>-885.82224057200074</v>
      </c>
      <c r="D39" s="8">
        <v>-269.5349292969986</v>
      </c>
      <c r="E39" s="8">
        <v>1083.1224157270008</v>
      </c>
      <c r="F39" s="4"/>
      <c r="G39" s="4"/>
    </row>
    <row r="40" spans="2:7" x14ac:dyDescent="0.25">
      <c r="B40" s="7" t="s">
        <v>9</v>
      </c>
      <c r="C40" s="9">
        <v>0.94127774666599973</v>
      </c>
      <c r="D40" s="9">
        <v>0.98427913013998514</v>
      </c>
      <c r="E40" s="9">
        <v>1.0620498579671889</v>
      </c>
      <c r="F40" s="4"/>
      <c r="G40" s="4"/>
    </row>
    <row r="41" spans="2:7" x14ac:dyDescent="0.25">
      <c r="B41" s="4"/>
      <c r="C41" s="4"/>
      <c r="D41" s="4"/>
      <c r="E41" s="4"/>
      <c r="F41" s="4"/>
      <c r="G41" s="4"/>
    </row>
    <row r="42" spans="2:7" x14ac:dyDescent="0.25">
      <c r="B42" s="6" t="s">
        <v>13</v>
      </c>
      <c r="C42" s="4"/>
      <c r="D42" s="4"/>
      <c r="E42" s="4"/>
      <c r="F42" s="4"/>
      <c r="G42" s="4"/>
    </row>
    <row r="43" spans="2:7" x14ac:dyDescent="0.25">
      <c r="B43" s="7" t="s">
        <v>6</v>
      </c>
      <c r="C43" s="8">
        <v>3017.3432779169998</v>
      </c>
      <c r="D43" s="8">
        <v>4568.0983744169998</v>
      </c>
      <c r="E43" s="8">
        <v>3830.3107649520002</v>
      </c>
      <c r="F43" s="9">
        <v>0.51394718918775195</v>
      </c>
      <c r="G43" s="9">
        <v>-0.16150869552128663</v>
      </c>
    </row>
    <row r="44" spans="2:7" x14ac:dyDescent="0.25">
      <c r="B44" s="7" t="s">
        <v>7</v>
      </c>
      <c r="C44" s="8">
        <v>8237.583254833</v>
      </c>
      <c r="D44" s="8">
        <v>15134.327798545999</v>
      </c>
      <c r="E44" s="8">
        <v>13496.041026633</v>
      </c>
      <c r="F44" s="9">
        <v>0.83722911567135549</v>
      </c>
      <c r="G44" s="9">
        <v>-0.10824972167382249</v>
      </c>
    </row>
    <row r="45" spans="2:7" x14ac:dyDescent="0.25">
      <c r="B45" s="61"/>
      <c r="C45" s="4"/>
      <c r="D45" s="4"/>
      <c r="E45" s="4"/>
      <c r="F45" s="4"/>
      <c r="G45" s="4"/>
    </row>
    <row r="46" spans="2:7" x14ac:dyDescent="0.25">
      <c r="B46" s="7" t="s">
        <v>8</v>
      </c>
      <c r="C46" s="8">
        <v>-5220.2399769160002</v>
      </c>
      <c r="D46" s="8">
        <v>-10566.229424129</v>
      </c>
      <c r="E46" s="8">
        <v>-9665.7302616809993</v>
      </c>
      <c r="F46" s="4"/>
      <c r="G46" s="4"/>
    </row>
    <row r="47" spans="2:7" x14ac:dyDescent="0.25">
      <c r="B47" s="7" t="s">
        <v>9</v>
      </c>
      <c r="C47" s="9">
        <v>0.36628986737666303</v>
      </c>
      <c r="D47" s="9">
        <v>0.30183688600004233</v>
      </c>
      <c r="E47" s="9">
        <v>0.28380995266636266</v>
      </c>
      <c r="F47" s="4"/>
      <c r="G47" s="4"/>
    </row>
    <row r="48" spans="2:7" ht="15.75" thickBot="1" x14ac:dyDescent="0.3">
      <c r="C48" s="4"/>
      <c r="D48" s="4"/>
      <c r="E48" s="4"/>
      <c r="F48" s="4"/>
      <c r="G48" s="4"/>
    </row>
    <row r="49" spans="2:7" x14ac:dyDescent="0.25">
      <c r="B49" s="62" t="s">
        <v>14</v>
      </c>
      <c r="C49" s="10">
        <v>46654.177339432004</v>
      </c>
      <c r="D49" s="10">
        <v>57557.455609595003</v>
      </c>
      <c r="E49" s="10">
        <v>62077.342129608005</v>
      </c>
      <c r="F49" s="48">
        <v>0.2337042231146057</v>
      </c>
      <c r="G49" s="48">
        <v>7.8528254457091107E-2</v>
      </c>
    </row>
    <row r="50" spans="2:7" x14ac:dyDescent="0.25">
      <c r="B50" s="6" t="s">
        <v>15</v>
      </c>
      <c r="C50" s="11">
        <v>62864.897549360132</v>
      </c>
      <c r="D50" s="11">
        <v>82788.884966349768</v>
      </c>
      <c r="E50" s="11">
        <v>79146.309686884008</v>
      </c>
      <c r="F50" s="12">
        <v>0.31693342697879623</v>
      </c>
      <c r="G50" s="12">
        <v>-4.3998361385665666E-2</v>
      </c>
    </row>
    <row r="51" spans="2:7" x14ac:dyDescent="0.25">
      <c r="B51" s="4"/>
      <c r="C51" s="4"/>
      <c r="D51" s="4"/>
      <c r="E51" s="4"/>
      <c r="F51" s="6"/>
      <c r="G51" s="6"/>
    </row>
    <row r="52" spans="2:7" x14ac:dyDescent="0.25">
      <c r="B52" s="6" t="s">
        <v>16</v>
      </c>
      <c r="C52" s="11">
        <v>-16210.720209928128</v>
      </c>
      <c r="D52" s="11">
        <v>-25231.429356754765</v>
      </c>
      <c r="E52" s="11">
        <v>-17068.967557276002</v>
      </c>
      <c r="F52" s="12">
        <v>0.55646566161212108</v>
      </c>
      <c r="G52" s="12">
        <v>-0.32350374146732874</v>
      </c>
    </row>
    <row r="53" spans="2:7" ht="15.75" thickBot="1" x14ac:dyDescent="0.3">
      <c r="B53" s="13" t="s">
        <v>17</v>
      </c>
      <c r="C53" s="14">
        <v>0.74213399143457082</v>
      </c>
      <c r="D53" s="14">
        <v>0.69523168035165239</v>
      </c>
      <c r="E53" s="14">
        <v>0.78433653287432248</v>
      </c>
      <c r="F53" s="14"/>
      <c r="G53" s="14"/>
    </row>
  </sheetData>
  <mergeCells count="1">
    <mergeCell ref="B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557D-566D-40B4-9015-A87A2F317EB7}">
  <dimension ref="B2:L70"/>
  <sheetViews>
    <sheetView workbookViewId="0">
      <selection activeCell="E19" sqref="E19"/>
    </sheetView>
  </sheetViews>
  <sheetFormatPr baseColWidth="10" defaultRowHeight="15" x14ac:dyDescent="0.25"/>
  <cols>
    <col min="1" max="1" width="2.5703125" customWidth="1"/>
    <col min="2" max="2" width="32" customWidth="1"/>
  </cols>
  <sheetData>
    <row r="2" spans="2:12" x14ac:dyDescent="0.25">
      <c r="H2" s="1"/>
    </row>
    <row r="3" spans="2:12" x14ac:dyDescent="0.25">
      <c r="H3" s="1"/>
    </row>
    <row r="4" spans="2:12" x14ac:dyDescent="0.25">
      <c r="H4" s="1"/>
    </row>
    <row r="5" spans="2:12" x14ac:dyDescent="0.25">
      <c r="H5" s="1"/>
    </row>
    <row r="6" spans="2:12" x14ac:dyDescent="0.25">
      <c r="B6" s="16"/>
      <c r="C6" s="16"/>
      <c r="D6" s="16"/>
      <c r="E6" s="16" t="s">
        <v>34</v>
      </c>
      <c r="H6" s="94"/>
      <c r="I6" s="16"/>
      <c r="J6" s="16"/>
      <c r="K6" s="16"/>
      <c r="L6" s="16"/>
    </row>
    <row r="7" spans="2:12" x14ac:dyDescent="0.25">
      <c r="B7" s="16"/>
      <c r="C7" s="16"/>
      <c r="D7" s="16"/>
      <c r="E7" s="16"/>
      <c r="F7" s="16"/>
      <c r="H7" s="94"/>
      <c r="I7" s="16"/>
      <c r="J7" s="16"/>
      <c r="K7" s="16"/>
      <c r="L7" s="16"/>
    </row>
    <row r="8" spans="2:12" ht="15.75" x14ac:dyDescent="0.25">
      <c r="B8" s="147" t="s">
        <v>62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2:12" x14ac:dyDescent="0.25">
      <c r="D9" s="23"/>
      <c r="E9" s="23"/>
      <c r="F9" s="30"/>
      <c r="H9" s="1"/>
      <c r="I9" s="23"/>
      <c r="J9" s="23"/>
      <c r="K9" s="23"/>
      <c r="L9" s="23"/>
    </row>
    <row r="10" spans="2:12" ht="15.75" x14ac:dyDescent="0.25">
      <c r="B10" s="148" t="s">
        <v>63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</row>
    <row r="11" spans="2:12" ht="15.75" thickBot="1" x14ac:dyDescent="0.3">
      <c r="B11" s="16"/>
      <c r="C11" s="16"/>
      <c r="D11" s="16"/>
      <c r="E11" s="16"/>
      <c r="F11" s="23" t="s">
        <v>34</v>
      </c>
      <c r="G11" s="16"/>
      <c r="H11" s="94"/>
      <c r="I11" s="16"/>
      <c r="J11" s="16"/>
      <c r="K11" s="16"/>
      <c r="L11" s="16"/>
    </row>
    <row r="12" spans="2:12" ht="15.75" thickBot="1" x14ac:dyDescent="0.3">
      <c r="B12" s="24" t="s">
        <v>19</v>
      </c>
      <c r="C12" s="49" t="s">
        <v>20</v>
      </c>
      <c r="D12" s="49"/>
      <c r="E12" s="95"/>
      <c r="F12" s="95"/>
      <c r="G12" s="96"/>
      <c r="H12" s="49" t="s">
        <v>21</v>
      </c>
      <c r="I12" s="49"/>
      <c r="J12" s="95"/>
      <c r="K12" s="95"/>
      <c r="L12" s="97"/>
    </row>
    <row r="13" spans="2:12" x14ac:dyDescent="0.25">
      <c r="B13" s="98"/>
      <c r="C13" s="83" t="s">
        <v>22</v>
      </c>
      <c r="D13" s="83"/>
      <c r="E13" s="23"/>
      <c r="F13" s="84" t="s">
        <v>37</v>
      </c>
      <c r="G13" s="84"/>
      <c r="H13" s="83" t="s">
        <v>22</v>
      </c>
      <c r="I13" s="83"/>
      <c r="J13" s="23"/>
      <c r="K13" s="84" t="s">
        <v>37</v>
      </c>
      <c r="L13" s="84"/>
    </row>
    <row r="14" spans="2:12" ht="15.75" thickBot="1" x14ac:dyDescent="0.3">
      <c r="B14" s="99"/>
      <c r="C14" s="50" t="s">
        <v>64</v>
      </c>
      <c r="D14" s="50" t="s">
        <v>65</v>
      </c>
      <c r="E14" s="50" t="s">
        <v>66</v>
      </c>
      <c r="F14" s="64" t="s">
        <v>3</v>
      </c>
      <c r="G14" s="64" t="s">
        <v>4</v>
      </c>
      <c r="H14" s="50" t="s">
        <v>64</v>
      </c>
      <c r="I14" s="50" t="s">
        <v>65</v>
      </c>
      <c r="J14" s="50" t="s">
        <v>66</v>
      </c>
      <c r="K14" s="64" t="s">
        <v>3</v>
      </c>
      <c r="L14" s="64" t="s">
        <v>4</v>
      </c>
    </row>
    <row r="15" spans="2:12" x14ac:dyDescent="0.25">
      <c r="B15" s="98"/>
      <c r="C15" s="18"/>
      <c r="D15" s="18"/>
      <c r="E15" s="18"/>
      <c r="F15" s="18"/>
      <c r="G15" s="58"/>
      <c r="H15" s="18"/>
      <c r="I15" s="18"/>
      <c r="J15" s="18"/>
      <c r="K15" s="18"/>
      <c r="L15" s="58"/>
    </row>
    <row r="16" spans="2:12" x14ac:dyDescent="0.25">
      <c r="B16" s="25" t="s">
        <v>38</v>
      </c>
      <c r="C16" s="65">
        <f>SUM(C17:C18)</f>
        <v>5069.3218197280003</v>
      </c>
      <c r="D16" s="65">
        <f>SUM(D17:D18)</f>
        <v>6801.362626657</v>
      </c>
      <c r="E16" s="65">
        <f>SUM(E17:E18)</f>
        <v>8011.572284977</v>
      </c>
      <c r="F16" s="66">
        <f t="shared" ref="F16:G18" si="0">(D16-C16)/C16</f>
        <v>0.34167110878392293</v>
      </c>
      <c r="G16" s="67">
        <f t="shared" si="0"/>
        <v>0.17793635257393139</v>
      </c>
      <c r="H16" s="65">
        <f>SUM(H17:H18)</f>
        <v>7768.6324872041323</v>
      </c>
      <c r="I16" s="65">
        <f>SUM(I17:I18)</f>
        <v>10791.871071912772</v>
      </c>
      <c r="J16" s="65">
        <f>SUM(J17:J18)</f>
        <v>10271.45483466</v>
      </c>
      <c r="K16" s="66">
        <f t="shared" ref="K16:L18" si="1">(I16-H16)/H16</f>
        <v>0.38915968668723561</v>
      </c>
      <c r="L16" s="67">
        <f t="shared" si="1"/>
        <v>-4.8222985039843708E-2</v>
      </c>
    </row>
    <row r="17" spans="2:12" x14ac:dyDescent="0.25">
      <c r="B17" s="100" t="s">
        <v>25</v>
      </c>
      <c r="C17" s="68">
        <v>4139.9304499469999</v>
      </c>
      <c r="D17" s="68">
        <v>5543.0564296940001</v>
      </c>
      <c r="E17" s="68">
        <v>6724.0391698789999</v>
      </c>
      <c r="F17" s="101">
        <f t="shared" si="0"/>
        <v>0.33892501256028668</v>
      </c>
      <c r="G17" s="102">
        <f t="shared" si="0"/>
        <v>0.21305623624152695</v>
      </c>
      <c r="H17" s="68">
        <v>7417.6439390111327</v>
      </c>
      <c r="I17" s="68">
        <v>10016.779376920773</v>
      </c>
      <c r="J17" s="68">
        <v>9657.388761573</v>
      </c>
      <c r="K17" s="101">
        <f t="shared" si="1"/>
        <v>0.35039905653062908</v>
      </c>
      <c r="L17" s="102">
        <f t="shared" si="1"/>
        <v>-3.5878859044837223E-2</v>
      </c>
    </row>
    <row r="18" spans="2:12" x14ac:dyDescent="0.25">
      <c r="B18" s="100" t="s">
        <v>26</v>
      </c>
      <c r="C18" s="68">
        <v>929.39136978099998</v>
      </c>
      <c r="D18" s="68">
        <v>1258.306196963</v>
      </c>
      <c r="E18" s="68">
        <v>1287.5331150980001</v>
      </c>
      <c r="F18" s="101">
        <f t="shared" si="0"/>
        <v>0.35390346615710983</v>
      </c>
      <c r="G18" s="102">
        <f t="shared" si="0"/>
        <v>2.3227190810584088E-2</v>
      </c>
      <c r="H18" s="68">
        <v>350.98854819299999</v>
      </c>
      <c r="I18" s="68">
        <v>775.09169499200004</v>
      </c>
      <c r="J18" s="68">
        <v>614.06607308699995</v>
      </c>
      <c r="K18" s="101">
        <f t="shared" si="1"/>
        <v>1.208310496118512</v>
      </c>
      <c r="L18" s="102">
        <f t="shared" si="1"/>
        <v>-0.20775041578359588</v>
      </c>
    </row>
    <row r="19" spans="2:12" x14ac:dyDescent="0.25">
      <c r="B19" s="100"/>
      <c r="C19" s="68"/>
      <c r="D19" s="68"/>
      <c r="E19" s="68"/>
      <c r="F19" s="101"/>
      <c r="G19" s="102"/>
      <c r="H19" s="68"/>
      <c r="I19" s="68"/>
      <c r="J19" s="68"/>
      <c r="K19" s="101"/>
      <c r="L19" s="102"/>
    </row>
    <row r="20" spans="2:12" x14ac:dyDescent="0.25">
      <c r="B20" s="25" t="s">
        <v>39</v>
      </c>
      <c r="C20" s="65">
        <f>SUM(C21:C22)</f>
        <v>3017.3432779169998</v>
      </c>
      <c r="D20" s="65">
        <f>SUM(D21:D22)</f>
        <v>4568.0983744169998</v>
      </c>
      <c r="E20" s="65">
        <f>SUM(E21:E22)</f>
        <v>3830.3107649520002</v>
      </c>
      <c r="F20" s="66">
        <f>(D20-C20)/C20</f>
        <v>0.51394718918775195</v>
      </c>
      <c r="G20" s="67">
        <f>(E20-D20)/D20</f>
        <v>-0.16150869552128663</v>
      </c>
      <c r="H20" s="65">
        <f>SUM(H21:H22)</f>
        <v>8237.583254833</v>
      </c>
      <c r="I20" s="65">
        <f>SUM(I21:I22)</f>
        <v>15134.327798545999</v>
      </c>
      <c r="J20" s="65">
        <f>SUM(J21:J22)</f>
        <v>13496.041026633</v>
      </c>
      <c r="K20" s="66">
        <f>(I20-H20)/H20</f>
        <v>0.83722911567135549</v>
      </c>
      <c r="L20" s="67">
        <f>(J20-I20)/I20</f>
        <v>-0.10824972167382249</v>
      </c>
    </row>
    <row r="21" spans="2:12" x14ac:dyDescent="0.25">
      <c r="B21" s="100" t="s">
        <v>25</v>
      </c>
      <c r="C21" s="68">
        <v>3017.3432779169998</v>
      </c>
      <c r="D21" s="68">
        <v>4568.0983744169998</v>
      </c>
      <c r="E21" s="68">
        <v>3830.3107649520002</v>
      </c>
      <c r="F21" s="101">
        <f>(D21-C21)/C21</f>
        <v>0.51394718918775195</v>
      </c>
      <c r="G21" s="102">
        <f>(E21-D21)/D21</f>
        <v>-0.16150869552128663</v>
      </c>
      <c r="H21" s="68">
        <v>8237.583254833</v>
      </c>
      <c r="I21" s="68">
        <v>15134.327798545999</v>
      </c>
      <c r="J21" s="68">
        <v>13496.041026633</v>
      </c>
      <c r="K21" s="101">
        <f>(I21-H21)/H21</f>
        <v>0.83722911567135549</v>
      </c>
      <c r="L21" s="102">
        <f>(J21-I21)/I21</f>
        <v>-0.10824972167382249</v>
      </c>
    </row>
    <row r="22" spans="2:12" x14ac:dyDescent="0.25">
      <c r="B22" s="100" t="s">
        <v>26</v>
      </c>
      <c r="C22" s="68">
        <v>0</v>
      </c>
      <c r="D22" s="68">
        <v>0</v>
      </c>
      <c r="E22" s="68">
        <v>0</v>
      </c>
      <c r="F22" s="101"/>
      <c r="G22" s="102"/>
      <c r="H22" s="68">
        <v>0</v>
      </c>
      <c r="I22" s="68">
        <v>0</v>
      </c>
      <c r="J22" s="68">
        <v>0</v>
      </c>
      <c r="K22" s="101"/>
      <c r="L22" s="102"/>
    </row>
    <row r="23" spans="2:12" x14ac:dyDescent="0.25">
      <c r="B23" s="100"/>
      <c r="C23" s="68"/>
      <c r="D23" s="68"/>
      <c r="E23" s="68"/>
      <c r="F23" s="101"/>
      <c r="G23" s="102"/>
      <c r="H23" s="68"/>
      <c r="I23" s="68"/>
      <c r="J23" s="68"/>
      <c r="K23" s="101"/>
      <c r="L23" s="102"/>
    </row>
    <row r="24" spans="2:12" x14ac:dyDescent="0.25">
      <c r="B24" s="25" t="s">
        <v>40</v>
      </c>
      <c r="C24" s="65">
        <f>SUM(C25:C26)</f>
        <v>2307.2539792009998</v>
      </c>
      <c r="D24" s="65">
        <f>SUM(D25:D26)</f>
        <v>3601.0412805229998</v>
      </c>
      <c r="E24" s="65">
        <f>SUM(E25:E26)</f>
        <v>2672.1495314700001</v>
      </c>
      <c r="F24" s="66">
        <f>(D24-C24)/C24</f>
        <v>0.56074767363497524</v>
      </c>
      <c r="G24" s="67">
        <f>(E24-D24)/D24</f>
        <v>-0.25795087495306124</v>
      </c>
      <c r="H24" s="65">
        <f>SUM(H25:H26)</f>
        <v>1461.2073759279999</v>
      </c>
      <c r="I24" s="65">
        <f>SUM(I25:I26)</f>
        <v>2356.1726664029998</v>
      </c>
      <c r="J24" s="65">
        <f>SUM(J25:J26)</f>
        <v>1422.4534703750001</v>
      </c>
      <c r="K24" s="66">
        <f>(I24-H24)/H24</f>
        <v>0.61248341968340758</v>
      </c>
      <c r="L24" s="67">
        <f>(J24-I24)/I24</f>
        <v>-0.39628640521216213</v>
      </c>
    </row>
    <row r="25" spans="2:12" x14ac:dyDescent="0.25">
      <c r="B25" s="100" t="s">
        <v>25</v>
      </c>
      <c r="C25" s="68">
        <v>2307.2539792009998</v>
      </c>
      <c r="D25" s="68">
        <v>3601.0412805229998</v>
      </c>
      <c r="E25" s="68">
        <v>2672.1495314700001</v>
      </c>
      <c r="F25" s="101">
        <f>(D25-C25)/C25</f>
        <v>0.56074767363497524</v>
      </c>
      <c r="G25" s="102">
        <f>(E25-D25)/D25</f>
        <v>-0.25795087495306124</v>
      </c>
      <c r="H25" s="68">
        <v>1461.2073759279999</v>
      </c>
      <c r="I25" s="68">
        <v>2356.1726664029998</v>
      </c>
      <c r="J25" s="68">
        <v>1422.4534703750001</v>
      </c>
      <c r="K25" s="101">
        <f>(I25-H25)/H25</f>
        <v>0.61248341968340758</v>
      </c>
      <c r="L25" s="102">
        <f>(J25-I25)/I25</f>
        <v>-0.39628640521216213</v>
      </c>
    </row>
    <row r="26" spans="2:12" x14ac:dyDescent="0.25">
      <c r="B26" s="100" t="s">
        <v>26</v>
      </c>
      <c r="C26" s="68">
        <v>0</v>
      </c>
      <c r="D26" s="68">
        <v>0</v>
      </c>
      <c r="E26" s="68">
        <v>0</v>
      </c>
      <c r="F26" s="101"/>
      <c r="G26" s="102"/>
      <c r="H26" s="68">
        <v>0</v>
      </c>
      <c r="I26" s="68">
        <v>0</v>
      </c>
      <c r="J26" s="68">
        <v>0</v>
      </c>
      <c r="K26" s="101"/>
      <c r="L26" s="102"/>
    </row>
    <row r="27" spans="2:12" x14ac:dyDescent="0.25">
      <c r="B27" s="100"/>
      <c r="C27" s="68"/>
      <c r="D27" s="68"/>
      <c r="E27" s="68"/>
      <c r="F27" s="101"/>
      <c r="G27" s="102"/>
      <c r="H27" s="68"/>
      <c r="I27" s="68"/>
      <c r="J27" s="68"/>
      <c r="K27" s="101"/>
      <c r="L27" s="102"/>
    </row>
    <row r="28" spans="2:12" x14ac:dyDescent="0.25">
      <c r="B28" s="25" t="s">
        <v>41</v>
      </c>
      <c r="C28" s="65">
        <f>SUM(C29:C30)</f>
        <v>9160.6050457780002</v>
      </c>
      <c r="D28" s="65">
        <f>SUM(D29:D30)</f>
        <v>11165.925958960999</v>
      </c>
      <c r="E28" s="65">
        <f>SUM(E29:E30)</f>
        <v>11939.404739607</v>
      </c>
      <c r="F28" s="66">
        <f t="shared" ref="F28:G30" si="2">(D28-C28)/C28</f>
        <v>0.21890703759870364</v>
      </c>
      <c r="G28" s="67">
        <f t="shared" si="2"/>
        <v>6.9271351385351093E-2</v>
      </c>
      <c r="H28" s="65">
        <f>SUM(H29:H30)</f>
        <v>7137.5163471069991</v>
      </c>
      <c r="I28" s="65">
        <f>SUM(I29:I30)</f>
        <v>9083.2879495320012</v>
      </c>
      <c r="J28" s="65">
        <f>SUM(J29:J30)</f>
        <v>8784.0867490529999</v>
      </c>
      <c r="K28" s="66">
        <f t="shared" ref="K28:L30" si="3">(I28-H28)/H28</f>
        <v>0.27261185933586946</v>
      </c>
      <c r="L28" s="67">
        <f t="shared" si="3"/>
        <v>-3.2939746283658998E-2</v>
      </c>
    </row>
    <row r="29" spans="2:12" x14ac:dyDescent="0.25">
      <c r="B29" s="100" t="s">
        <v>25</v>
      </c>
      <c r="C29" s="69">
        <f t="shared" ref="C29:E30" si="4">C33+C37</f>
        <v>248.15883036299999</v>
      </c>
      <c r="D29" s="69">
        <f t="shared" si="4"/>
        <v>439.14749889899997</v>
      </c>
      <c r="E29" s="69">
        <f t="shared" si="4"/>
        <v>516.93187651599999</v>
      </c>
      <c r="F29" s="101">
        <f t="shared" si="2"/>
        <v>0.76962269791740612</v>
      </c>
      <c r="G29" s="102">
        <f t="shared" si="2"/>
        <v>0.17712585819574425</v>
      </c>
      <c r="H29" s="69">
        <f t="shared" ref="H29:J30" si="5">H33+H37</f>
        <v>1490.779485519</v>
      </c>
      <c r="I29" s="69">
        <f t="shared" si="5"/>
        <v>1739.699243645</v>
      </c>
      <c r="J29" s="69">
        <f t="shared" si="5"/>
        <v>1580.0729109690001</v>
      </c>
      <c r="K29" s="101">
        <f t="shared" si="3"/>
        <v>0.16697288938031041</v>
      </c>
      <c r="L29" s="102">
        <f t="shared" si="3"/>
        <v>-9.1755131387855571E-2</v>
      </c>
    </row>
    <row r="30" spans="2:12" x14ac:dyDescent="0.25">
      <c r="B30" s="100" t="s">
        <v>26</v>
      </c>
      <c r="C30" s="69">
        <f t="shared" si="4"/>
        <v>8912.4462154150006</v>
      </c>
      <c r="D30" s="69">
        <f t="shared" si="4"/>
        <v>10726.778460062</v>
      </c>
      <c r="E30" s="69">
        <f t="shared" si="4"/>
        <v>11422.472863090999</v>
      </c>
      <c r="F30" s="101">
        <f t="shared" si="2"/>
        <v>0.20357286886162895</v>
      </c>
      <c r="G30" s="102">
        <f t="shared" si="2"/>
        <v>6.4855856361647896E-2</v>
      </c>
      <c r="H30" s="69">
        <f t="shared" si="5"/>
        <v>5646.7368615879996</v>
      </c>
      <c r="I30" s="69">
        <f t="shared" si="5"/>
        <v>7343.5887058870003</v>
      </c>
      <c r="J30" s="69">
        <f t="shared" si="5"/>
        <v>7204.0138380839999</v>
      </c>
      <c r="K30" s="101">
        <f t="shared" si="3"/>
        <v>0.3005013135713579</v>
      </c>
      <c r="L30" s="102">
        <f t="shared" si="3"/>
        <v>-1.9006356890754243E-2</v>
      </c>
    </row>
    <row r="31" spans="2:12" x14ac:dyDescent="0.25">
      <c r="B31" s="100"/>
      <c r="C31" s="68"/>
      <c r="D31" s="68"/>
      <c r="E31" s="68"/>
      <c r="F31" s="101"/>
      <c r="G31" s="102"/>
      <c r="H31" s="68"/>
      <c r="I31" s="68"/>
      <c r="J31" s="68"/>
      <c r="K31" s="101"/>
      <c r="L31" s="102"/>
    </row>
    <row r="32" spans="2:12" x14ac:dyDescent="0.25">
      <c r="B32" s="25" t="s">
        <v>42</v>
      </c>
      <c r="C32" s="65">
        <f>SUM(C33:C34)</f>
        <v>7618.1213724460004</v>
      </c>
      <c r="D32" s="65">
        <f>SUM(D33:D34)</f>
        <v>9154.3980179030004</v>
      </c>
      <c r="E32" s="65">
        <f>SUM(E33:E34)</f>
        <v>9675.3784410890003</v>
      </c>
      <c r="F32" s="66">
        <f t="shared" ref="F32:G34" si="6">(D32-C32)/C32</f>
        <v>0.20166082559586965</v>
      </c>
      <c r="G32" s="67">
        <f t="shared" si="6"/>
        <v>5.6910396747785377E-2</v>
      </c>
      <c r="H32" s="65">
        <f>SUM(H33:H34)</f>
        <v>6090.1030976250004</v>
      </c>
      <c r="I32" s="65">
        <f>SUM(I33:I34)</f>
        <v>7722.7359016130004</v>
      </c>
      <c r="J32" s="65">
        <f>SUM(J33:J34)</f>
        <v>7397.5485058920003</v>
      </c>
      <c r="K32" s="66">
        <f t="shared" ref="K32:L34" si="7">(I32-H32)/H32</f>
        <v>0.26807966594599836</v>
      </c>
      <c r="L32" s="67">
        <f t="shared" si="7"/>
        <v>-4.210779701181807E-2</v>
      </c>
    </row>
    <row r="33" spans="2:12" x14ac:dyDescent="0.25">
      <c r="B33" s="100" t="s">
        <v>25</v>
      </c>
      <c r="C33" s="68">
        <v>212.629570575</v>
      </c>
      <c r="D33" s="68">
        <v>381.121747223</v>
      </c>
      <c r="E33" s="68">
        <v>445.56671914200001</v>
      </c>
      <c r="F33" s="101">
        <f t="shared" si="6"/>
        <v>0.79242118672561779</v>
      </c>
      <c r="G33" s="102">
        <f t="shared" si="6"/>
        <v>0.16909287488465544</v>
      </c>
      <c r="H33" s="68">
        <v>1240.82782705</v>
      </c>
      <c r="I33" s="68">
        <v>1412.632755843</v>
      </c>
      <c r="J33" s="68">
        <v>1313.0466739220001</v>
      </c>
      <c r="K33" s="101">
        <f t="shared" si="7"/>
        <v>0.13845992574284607</v>
      </c>
      <c r="L33" s="102">
        <f t="shared" si="7"/>
        <v>-7.0496795086399625E-2</v>
      </c>
    </row>
    <row r="34" spans="2:12" x14ac:dyDescent="0.25">
      <c r="B34" s="100" t="s">
        <v>26</v>
      </c>
      <c r="C34" s="68">
        <v>7405.4918018710005</v>
      </c>
      <c r="D34" s="68">
        <v>8773.2762706800004</v>
      </c>
      <c r="E34" s="68">
        <v>9229.8117219470005</v>
      </c>
      <c r="F34" s="101">
        <f t="shared" si="6"/>
        <v>0.1846986676108977</v>
      </c>
      <c r="G34" s="102">
        <f t="shared" si="6"/>
        <v>5.20370540242448E-2</v>
      </c>
      <c r="H34" s="68">
        <v>4849.2752705749999</v>
      </c>
      <c r="I34" s="68">
        <v>6310.1031457700001</v>
      </c>
      <c r="J34" s="68">
        <v>6084.5018319700002</v>
      </c>
      <c r="K34" s="101">
        <f t="shared" si="7"/>
        <v>0.30124663865942658</v>
      </c>
      <c r="L34" s="102">
        <f t="shared" si="7"/>
        <v>-3.5752397161880382E-2</v>
      </c>
    </row>
    <row r="35" spans="2:12" x14ac:dyDescent="0.25">
      <c r="B35" s="100"/>
      <c r="C35" s="68"/>
      <c r="D35" s="68"/>
      <c r="E35" s="68"/>
      <c r="F35" s="101"/>
      <c r="G35" s="102"/>
      <c r="H35" s="68"/>
      <c r="I35" s="68"/>
      <c r="J35" s="68"/>
      <c r="K35" s="101"/>
      <c r="L35" s="102"/>
    </row>
    <row r="36" spans="2:12" x14ac:dyDescent="0.25">
      <c r="B36" s="25" t="s">
        <v>43</v>
      </c>
      <c r="C36" s="65">
        <f>SUM(C37:C38)</f>
        <v>1542.4836733320001</v>
      </c>
      <c r="D36" s="65">
        <f>SUM(D37:D38)</f>
        <v>2011.5279410580001</v>
      </c>
      <c r="E36" s="65">
        <f>SUM(E37:E38)</f>
        <v>2264.0262985179997</v>
      </c>
      <c r="F36" s="66">
        <f t="shared" ref="F36:G38" si="8">(D36-C36)/C36</f>
        <v>0.30408378113513052</v>
      </c>
      <c r="G36" s="67">
        <f t="shared" si="8"/>
        <v>0.12552565256796455</v>
      </c>
      <c r="H36" s="65">
        <f>SUM(H37:H38)</f>
        <v>1047.4132494820001</v>
      </c>
      <c r="I36" s="65">
        <f>SUM(I37:I38)</f>
        <v>1360.552047919</v>
      </c>
      <c r="J36" s="65">
        <f>SUM(J37:J38)</f>
        <v>1386.5382431610001</v>
      </c>
      <c r="K36" s="66">
        <f t="shared" ref="K36:L38" si="9">(I36-H36)/H36</f>
        <v>0.2989639462665411</v>
      </c>
      <c r="L36" s="67">
        <f t="shared" si="9"/>
        <v>1.9099743579634964E-2</v>
      </c>
    </row>
    <row r="37" spans="2:12" x14ac:dyDescent="0.25">
      <c r="B37" s="100" t="s">
        <v>25</v>
      </c>
      <c r="C37" s="68">
        <v>35.529259787999997</v>
      </c>
      <c r="D37" s="68">
        <v>58.025751675999999</v>
      </c>
      <c r="E37" s="68">
        <v>71.365157374000006</v>
      </c>
      <c r="F37" s="101">
        <f t="shared" si="8"/>
        <v>0.63318211587391948</v>
      </c>
      <c r="G37" s="102">
        <f t="shared" si="8"/>
        <v>0.22988768456604608</v>
      </c>
      <c r="H37" s="68">
        <v>249.95165846899999</v>
      </c>
      <c r="I37" s="68">
        <v>327.06648780199998</v>
      </c>
      <c r="J37" s="68">
        <v>267.026237047</v>
      </c>
      <c r="K37" s="101">
        <f t="shared" si="9"/>
        <v>0.30851897445026988</v>
      </c>
      <c r="L37" s="102">
        <f t="shared" si="9"/>
        <v>-0.18357200445234012</v>
      </c>
    </row>
    <row r="38" spans="2:12" x14ac:dyDescent="0.25">
      <c r="B38" s="100" t="s">
        <v>26</v>
      </c>
      <c r="C38" s="68">
        <v>1506.9544135440001</v>
      </c>
      <c r="D38" s="68">
        <v>1953.5021893820001</v>
      </c>
      <c r="E38" s="68">
        <v>2192.6611411439999</v>
      </c>
      <c r="F38" s="101">
        <f t="shared" si="8"/>
        <v>0.29632467433956766</v>
      </c>
      <c r="G38" s="102">
        <f t="shared" si="8"/>
        <v>0.1224257403252048</v>
      </c>
      <c r="H38" s="68">
        <v>797.46159101299997</v>
      </c>
      <c r="I38" s="68">
        <v>1033.485560117</v>
      </c>
      <c r="J38" s="68">
        <v>1119.5120061140001</v>
      </c>
      <c r="K38" s="101">
        <f t="shared" si="9"/>
        <v>0.2959690745784801</v>
      </c>
      <c r="L38" s="102">
        <f t="shared" si="9"/>
        <v>8.3239136875082345E-2</v>
      </c>
    </row>
    <row r="39" spans="2:12" x14ac:dyDescent="0.25">
      <c r="B39" s="100"/>
      <c r="C39" s="68"/>
      <c r="D39" s="68"/>
      <c r="E39" s="68"/>
      <c r="F39" s="101"/>
      <c r="G39" s="102"/>
      <c r="H39" s="68"/>
      <c r="I39" s="68"/>
      <c r="J39" s="68"/>
      <c r="K39" s="101"/>
      <c r="L39" s="102"/>
    </row>
    <row r="40" spans="2:12" x14ac:dyDescent="0.25">
      <c r="B40" s="25" t="s">
        <v>44</v>
      </c>
      <c r="C40" s="65">
        <f>SUM(C41:C42)</f>
        <v>21465.133292405</v>
      </c>
      <c r="D40" s="65">
        <f>SUM(D41:D42)</f>
        <v>24494.227017818001</v>
      </c>
      <c r="E40" s="65">
        <f>SUM(E41:E42)</f>
        <v>28388.651030486999</v>
      </c>
      <c r="F40" s="66">
        <f t="shared" ref="F40:G42" si="10">(D40-C40)/C40</f>
        <v>0.14111693061252889</v>
      </c>
      <c r="G40" s="67">
        <f t="shared" si="10"/>
        <v>0.15899354610521294</v>
      </c>
      <c r="H40" s="65">
        <f>SUM(H41:H42)</f>
        <v>26163.704996484001</v>
      </c>
      <c r="I40" s="65">
        <f>SUM(I41:I42)</f>
        <v>30073.631482550001</v>
      </c>
      <c r="J40" s="65">
        <f>SUM(J41:J42)</f>
        <v>30665.084583725002</v>
      </c>
      <c r="K40" s="66">
        <f t="shared" ref="K40:L42" si="11">(I40-H40)/H40</f>
        <v>0.14944085658324899</v>
      </c>
      <c r="L40" s="67">
        <f t="shared" si="11"/>
        <v>1.9666833435735446E-2</v>
      </c>
    </row>
    <row r="41" spans="2:12" x14ac:dyDescent="0.25">
      <c r="B41" s="100" t="s">
        <v>25</v>
      </c>
      <c r="C41" s="69">
        <f t="shared" ref="C41:E42" si="12">C45+C49</f>
        <v>1517.4705906549998</v>
      </c>
      <c r="D41" s="69">
        <f t="shared" si="12"/>
        <v>1677.842295332</v>
      </c>
      <c r="E41" s="69">
        <f t="shared" si="12"/>
        <v>2005.3019045640001</v>
      </c>
      <c r="F41" s="101">
        <f t="shared" si="10"/>
        <v>0.10568356689389119</v>
      </c>
      <c r="G41" s="102">
        <f t="shared" si="10"/>
        <v>0.19516709654002645</v>
      </c>
      <c r="H41" s="69">
        <f t="shared" ref="H41:J42" si="13">H45+H49</f>
        <v>14882.845823444</v>
      </c>
      <c r="I41" s="69">
        <f t="shared" si="13"/>
        <v>16937.295939153002</v>
      </c>
      <c r="J41" s="69">
        <f t="shared" si="13"/>
        <v>17176.392163736</v>
      </c>
      <c r="K41" s="101">
        <f t="shared" si="11"/>
        <v>0.13804148346902559</v>
      </c>
      <c r="L41" s="102">
        <f t="shared" si="11"/>
        <v>1.4116552337630968E-2</v>
      </c>
    </row>
    <row r="42" spans="2:12" x14ac:dyDescent="0.25">
      <c r="B42" s="100" t="s">
        <v>26</v>
      </c>
      <c r="C42" s="69">
        <f t="shared" si="12"/>
        <v>19947.66270175</v>
      </c>
      <c r="D42" s="69">
        <f t="shared" si="12"/>
        <v>22816.384722486</v>
      </c>
      <c r="E42" s="69">
        <f t="shared" si="12"/>
        <v>26383.349125923</v>
      </c>
      <c r="F42" s="101">
        <f t="shared" si="10"/>
        <v>0.14381243876177677</v>
      </c>
      <c r="G42" s="102">
        <f t="shared" si="10"/>
        <v>0.1563334615374751</v>
      </c>
      <c r="H42" s="69">
        <f t="shared" si="13"/>
        <v>11280.85917304</v>
      </c>
      <c r="I42" s="69">
        <f t="shared" si="13"/>
        <v>13136.335543396999</v>
      </c>
      <c r="J42" s="69">
        <f t="shared" si="13"/>
        <v>13488.692419989</v>
      </c>
      <c r="K42" s="101">
        <f t="shared" si="11"/>
        <v>0.16448005793666684</v>
      </c>
      <c r="L42" s="102">
        <f t="shared" si="11"/>
        <v>2.6823072189954344E-2</v>
      </c>
    </row>
    <row r="43" spans="2:12" x14ac:dyDescent="0.25">
      <c r="B43" s="100"/>
      <c r="C43" s="68"/>
      <c r="D43" s="68"/>
      <c r="E43" s="68"/>
      <c r="F43" s="101"/>
      <c r="G43" s="102"/>
      <c r="H43" s="68"/>
      <c r="I43" s="68"/>
      <c r="J43" s="68"/>
      <c r="K43" s="101"/>
      <c r="L43" s="102"/>
    </row>
    <row r="44" spans="2:12" x14ac:dyDescent="0.25">
      <c r="B44" s="25" t="s">
        <v>45</v>
      </c>
      <c r="C44" s="65">
        <f>SUM(C45:C46)</f>
        <v>8533.1041662499993</v>
      </c>
      <c r="D44" s="65">
        <f>SUM(D45:D46)</f>
        <v>9313.6778348909993</v>
      </c>
      <c r="E44" s="65">
        <f>SUM(E45:E46)</f>
        <v>10871.058841080001</v>
      </c>
      <c r="F44" s="66">
        <f t="shared" ref="F44:G46" si="14">(D44-C44)/C44</f>
        <v>9.1475933427405329E-2</v>
      </c>
      <c r="G44" s="67">
        <f t="shared" si="14"/>
        <v>0.16721439519356407</v>
      </c>
      <c r="H44" s="65">
        <f>SUM(H45:H46)</f>
        <v>16793.029747646</v>
      </c>
      <c r="I44" s="65">
        <f>SUM(I45:I46)</f>
        <v>19568.782979043001</v>
      </c>
      <c r="J44" s="65">
        <f>SUM(J45:J46)</f>
        <v>19966.177742721</v>
      </c>
      <c r="K44" s="66">
        <f t="shared" ref="K44:L46" si="15">(I44-H44)/H44</f>
        <v>0.1652919856100474</v>
      </c>
      <c r="L44" s="67">
        <f t="shared" si="15"/>
        <v>2.0307587043281412E-2</v>
      </c>
    </row>
    <row r="45" spans="2:12" x14ac:dyDescent="0.25">
      <c r="B45" s="100" t="s">
        <v>25</v>
      </c>
      <c r="C45" s="68">
        <v>1297.2102939189999</v>
      </c>
      <c r="D45" s="68">
        <v>1412.7872876910001</v>
      </c>
      <c r="E45" s="68">
        <v>1711.227528159</v>
      </c>
      <c r="F45" s="101">
        <f t="shared" si="14"/>
        <v>8.9096574636970141E-2</v>
      </c>
      <c r="G45" s="102">
        <f t="shared" si="14"/>
        <v>0.21124216155409928</v>
      </c>
      <c r="H45" s="68">
        <v>11705.832285564</v>
      </c>
      <c r="I45" s="68">
        <v>13615.732231247001</v>
      </c>
      <c r="J45" s="68">
        <v>13875.936735424999</v>
      </c>
      <c r="K45" s="101">
        <f t="shared" si="15"/>
        <v>0.16315797963706941</v>
      </c>
      <c r="L45" s="102">
        <f t="shared" si="15"/>
        <v>1.9110577364385161E-2</v>
      </c>
    </row>
    <row r="46" spans="2:12" x14ac:dyDescent="0.25">
      <c r="B46" s="100" t="s">
        <v>26</v>
      </c>
      <c r="C46" s="68">
        <v>7235.8938723310002</v>
      </c>
      <c r="D46" s="68">
        <v>7900.8905471999997</v>
      </c>
      <c r="E46" s="68">
        <v>9159.8313129210001</v>
      </c>
      <c r="F46" s="101">
        <f t="shared" si="14"/>
        <v>9.1902491468517727E-2</v>
      </c>
      <c r="G46" s="102">
        <f t="shared" si="14"/>
        <v>0.15934162841518631</v>
      </c>
      <c r="H46" s="68">
        <v>5087.1974620820001</v>
      </c>
      <c r="I46" s="68">
        <v>5953.050747796</v>
      </c>
      <c r="J46" s="68">
        <v>6090.2410072960001</v>
      </c>
      <c r="K46" s="101">
        <f t="shared" si="15"/>
        <v>0.17020241344428538</v>
      </c>
      <c r="L46" s="102">
        <f t="shared" si="15"/>
        <v>2.3045370401183315E-2</v>
      </c>
    </row>
    <row r="47" spans="2:12" x14ac:dyDescent="0.25">
      <c r="B47" s="100"/>
      <c r="C47" s="68"/>
      <c r="D47" s="68"/>
      <c r="E47" s="68"/>
      <c r="F47" s="101"/>
      <c r="G47" s="102"/>
      <c r="H47" s="68"/>
      <c r="I47" s="68"/>
      <c r="J47" s="68"/>
      <c r="K47" s="101"/>
      <c r="L47" s="102"/>
    </row>
    <row r="48" spans="2:12" x14ac:dyDescent="0.25">
      <c r="B48" s="25" t="s">
        <v>46</v>
      </c>
      <c r="C48" s="65">
        <f>SUM(C49:C50)</f>
        <v>12932.029126155001</v>
      </c>
      <c r="D48" s="65">
        <f>SUM(D49:D50)</f>
        <v>15180.549182926999</v>
      </c>
      <c r="E48" s="65">
        <f>SUM(E49:E50)</f>
        <v>17517.592189406998</v>
      </c>
      <c r="F48" s="66">
        <f t="shared" ref="F48:G50" si="16">(D48-C48)/C48</f>
        <v>0.17387217696752411</v>
      </c>
      <c r="G48" s="67">
        <f t="shared" si="16"/>
        <v>0.15394983266536785</v>
      </c>
      <c r="H48" s="65">
        <f>SUM(H49:H50)</f>
        <v>9370.6752488380007</v>
      </c>
      <c r="I48" s="65">
        <f>SUM(I49:I50)</f>
        <v>10504.848503507001</v>
      </c>
      <c r="J48" s="65">
        <f>SUM(J49:J50)</f>
        <v>10698.906841004</v>
      </c>
      <c r="K48" s="66">
        <f t="shared" ref="K48:L50" si="17">(I48-H48)/H48</f>
        <v>0.12103431444917929</v>
      </c>
      <c r="L48" s="67">
        <f t="shared" si="17"/>
        <v>1.8473216194618478E-2</v>
      </c>
    </row>
    <row r="49" spans="2:12" x14ac:dyDescent="0.25">
      <c r="B49" s="100" t="s">
        <v>25</v>
      </c>
      <c r="C49" s="68">
        <v>220.26029673599999</v>
      </c>
      <c r="D49" s="68">
        <v>265.05500764099997</v>
      </c>
      <c r="E49" s="68">
        <v>294.07437640500001</v>
      </c>
      <c r="F49" s="101">
        <f t="shared" si="16"/>
        <v>0.20337169961543328</v>
      </c>
      <c r="G49" s="102">
        <f t="shared" si="16"/>
        <v>0.10948432562083456</v>
      </c>
      <c r="H49" s="68">
        <v>3177.0135378800001</v>
      </c>
      <c r="I49" s="68">
        <v>3321.5637079059998</v>
      </c>
      <c r="J49" s="68">
        <v>3300.4554283110001</v>
      </c>
      <c r="K49" s="101">
        <f t="shared" si="17"/>
        <v>4.5498757969554347E-2</v>
      </c>
      <c r="L49" s="102">
        <f t="shared" si="17"/>
        <v>-6.3549223953638595E-3</v>
      </c>
    </row>
    <row r="50" spans="2:12" x14ac:dyDescent="0.25">
      <c r="B50" s="100" t="s">
        <v>26</v>
      </c>
      <c r="C50" s="68">
        <v>12711.768829419001</v>
      </c>
      <c r="D50" s="68">
        <v>14915.494175286</v>
      </c>
      <c r="E50" s="68">
        <v>17223.517813001999</v>
      </c>
      <c r="F50" s="101">
        <f t="shared" si="16"/>
        <v>0.1733610306668644</v>
      </c>
      <c r="G50" s="102">
        <f t="shared" si="16"/>
        <v>0.15474000462822374</v>
      </c>
      <c r="H50" s="68">
        <v>6193.6617109580002</v>
      </c>
      <c r="I50" s="68">
        <v>7183.284795601</v>
      </c>
      <c r="J50" s="68">
        <v>7398.4514126929998</v>
      </c>
      <c r="K50" s="101">
        <f t="shared" si="17"/>
        <v>0.15977997036746952</v>
      </c>
      <c r="L50" s="102">
        <f t="shared" si="17"/>
        <v>2.99537917839157E-2</v>
      </c>
    </row>
    <row r="51" spans="2:12" x14ac:dyDescent="0.25">
      <c r="B51" s="100"/>
      <c r="C51" s="68"/>
      <c r="D51" s="68"/>
      <c r="E51" s="68"/>
      <c r="F51" s="101"/>
      <c r="G51" s="102"/>
      <c r="H51" s="68"/>
      <c r="I51" s="68"/>
      <c r="J51" s="68"/>
      <c r="K51" s="101"/>
      <c r="L51" s="102"/>
    </row>
    <row r="52" spans="2:12" x14ac:dyDescent="0.25">
      <c r="B52" s="25" t="s">
        <v>47</v>
      </c>
      <c r="C52" s="65">
        <f>SUM(C53:C54)</f>
        <v>5634.519924403</v>
      </c>
      <c r="D52" s="65">
        <f>SUM(D53:D54)</f>
        <v>6926.8003512189998</v>
      </c>
      <c r="E52" s="65">
        <f>SUM(E53:E54)</f>
        <v>7235.2537781149995</v>
      </c>
      <c r="F52" s="66">
        <f t="shared" ref="F52:G54" si="18">(D52-C52)/C52</f>
        <v>0.22935058250822002</v>
      </c>
      <c r="G52" s="67">
        <f t="shared" si="18"/>
        <v>4.4530434147956502E-2</v>
      </c>
      <c r="H52" s="65">
        <f>SUM(H53:H54)</f>
        <v>12096.253087804002</v>
      </c>
      <c r="I52" s="65">
        <f>SUM(I53:I54)</f>
        <v>15349.593997406</v>
      </c>
      <c r="J52" s="65">
        <f>SUM(J53:J54)</f>
        <v>14507.189022438</v>
      </c>
      <c r="K52" s="66">
        <f t="shared" ref="K52:L54" si="19">(I52-H52)/H52</f>
        <v>0.2689544345663672</v>
      </c>
      <c r="L52" s="67">
        <f t="shared" si="19"/>
        <v>-5.4881254521152924E-2</v>
      </c>
    </row>
    <row r="53" spans="2:12" x14ac:dyDescent="0.25">
      <c r="B53" s="100" t="s">
        <v>25</v>
      </c>
      <c r="C53" s="68">
        <v>1978.894045564</v>
      </c>
      <c r="D53" s="68">
        <v>2607.4628477420001</v>
      </c>
      <c r="E53" s="68">
        <v>2622.8893860449998</v>
      </c>
      <c r="F53" s="101">
        <f t="shared" si="18"/>
        <v>0.31763641089680134</v>
      </c>
      <c r="G53" s="102">
        <f t="shared" si="18"/>
        <v>5.9163022462079178E-3</v>
      </c>
      <c r="H53" s="68">
        <v>8779.0172201700007</v>
      </c>
      <c r="I53" s="68">
        <v>11000.859650564</v>
      </c>
      <c r="J53" s="68">
        <v>10074.965057333</v>
      </c>
      <c r="K53" s="101">
        <f t="shared" si="19"/>
        <v>0.25308555327688198</v>
      </c>
      <c r="L53" s="102">
        <f t="shared" si="19"/>
        <v>-8.4165658197769153E-2</v>
      </c>
    </row>
    <row r="54" spans="2:12" x14ac:dyDescent="0.25">
      <c r="B54" s="100" t="s">
        <v>26</v>
      </c>
      <c r="C54" s="68">
        <v>3655.6258788390001</v>
      </c>
      <c r="D54" s="68">
        <v>4319.3375034769997</v>
      </c>
      <c r="E54" s="68">
        <v>4612.3643920699997</v>
      </c>
      <c r="F54" s="101">
        <f t="shared" si="18"/>
        <v>0.18155895779159698</v>
      </c>
      <c r="G54" s="102">
        <f t="shared" si="18"/>
        <v>6.7840702042180748E-2</v>
      </c>
      <c r="H54" s="68">
        <v>3317.235867634</v>
      </c>
      <c r="I54" s="68">
        <v>4348.7343468420004</v>
      </c>
      <c r="J54" s="68">
        <v>4432.2239651050004</v>
      </c>
      <c r="K54" s="101">
        <f t="shared" si="19"/>
        <v>0.31095120165323392</v>
      </c>
      <c r="L54" s="102">
        <f t="shared" si="19"/>
        <v>1.919860161695763E-2</v>
      </c>
    </row>
    <row r="55" spans="2:12" x14ac:dyDescent="0.25">
      <c r="B55" s="25"/>
      <c r="C55" s="65"/>
      <c r="D55" s="65"/>
      <c r="E55" s="65"/>
      <c r="F55" s="66"/>
      <c r="G55" s="67"/>
      <c r="H55" s="65"/>
      <c r="I55" s="65"/>
      <c r="J55" s="65"/>
      <c r="K55" s="66"/>
      <c r="L55" s="70"/>
    </row>
    <row r="56" spans="2:12" x14ac:dyDescent="0.25">
      <c r="B56" s="25" t="s">
        <v>33</v>
      </c>
      <c r="C56" s="65">
        <f t="shared" ref="C56:E58" si="20">C52+C40+C28+C24+C20+C16</f>
        <v>46654.177339431997</v>
      </c>
      <c r="D56" s="65">
        <f t="shared" si="20"/>
        <v>57557.455609595003</v>
      </c>
      <c r="E56" s="65">
        <f t="shared" si="20"/>
        <v>62077.342129608005</v>
      </c>
      <c r="F56" s="66">
        <f t="shared" ref="F56:G58" si="21">(D56-C56)/C56</f>
        <v>0.2337042231146059</v>
      </c>
      <c r="G56" s="67">
        <f t="shared" si="21"/>
        <v>7.8528254457091107E-2</v>
      </c>
      <c r="H56" s="65">
        <f t="shared" ref="H56:J58" si="22">H52+H40+H28+H24+H20+H16</f>
        <v>62864.897549360132</v>
      </c>
      <c r="I56" s="65">
        <f t="shared" si="22"/>
        <v>82788.884966349768</v>
      </c>
      <c r="J56" s="65">
        <f t="shared" si="22"/>
        <v>79146.309686884008</v>
      </c>
      <c r="K56" s="66">
        <f t="shared" ref="K56:L58" si="23">(I56-H56)/H56</f>
        <v>0.31693342697879623</v>
      </c>
      <c r="L56" s="67">
        <f t="shared" si="23"/>
        <v>-4.3998361385665666E-2</v>
      </c>
    </row>
    <row r="57" spans="2:12" x14ac:dyDescent="0.25">
      <c r="B57" s="20" t="s">
        <v>25</v>
      </c>
      <c r="C57" s="68">
        <f t="shared" si="20"/>
        <v>13209.051173647</v>
      </c>
      <c r="D57" s="68">
        <f t="shared" si="20"/>
        <v>18436.648726607</v>
      </c>
      <c r="E57" s="68">
        <f t="shared" si="20"/>
        <v>18371.622633425999</v>
      </c>
      <c r="F57" s="101">
        <f t="shared" si="21"/>
        <v>0.39575874786445148</v>
      </c>
      <c r="G57" s="102">
        <f t="shared" si="21"/>
        <v>-3.5270017965443917E-3</v>
      </c>
      <c r="H57" s="68">
        <f t="shared" si="22"/>
        <v>42269.077098905138</v>
      </c>
      <c r="I57" s="68">
        <f t="shared" si="22"/>
        <v>57185.134675231777</v>
      </c>
      <c r="J57" s="68">
        <f t="shared" si="22"/>
        <v>53407.313390618998</v>
      </c>
      <c r="K57" s="101">
        <f t="shared" si="23"/>
        <v>0.35288344577348241</v>
      </c>
      <c r="L57" s="102">
        <f t="shared" si="23"/>
        <v>-6.6062995323311571E-2</v>
      </c>
    </row>
    <row r="58" spans="2:12" x14ac:dyDescent="0.25">
      <c r="B58" s="20" t="s">
        <v>26</v>
      </c>
      <c r="C58" s="68">
        <f t="shared" si="20"/>
        <v>33445.126165784997</v>
      </c>
      <c r="D58" s="68">
        <f t="shared" si="20"/>
        <v>39120.806882987999</v>
      </c>
      <c r="E58" s="68">
        <f t="shared" si="20"/>
        <v>43705.719496181999</v>
      </c>
      <c r="F58" s="101">
        <f t="shared" si="21"/>
        <v>0.16970127991352391</v>
      </c>
      <c r="G58" s="102">
        <f t="shared" si="21"/>
        <v>0.11719882534395745</v>
      </c>
      <c r="H58" s="68">
        <f t="shared" si="22"/>
        <v>20595.820450455001</v>
      </c>
      <c r="I58" s="68">
        <f t="shared" si="22"/>
        <v>25603.750291117998</v>
      </c>
      <c r="J58" s="68">
        <f t="shared" si="22"/>
        <v>25738.996296265002</v>
      </c>
      <c r="K58" s="101">
        <f t="shared" si="23"/>
        <v>0.24315272376305661</v>
      </c>
      <c r="L58" s="102">
        <f t="shared" si="23"/>
        <v>5.2822732454909736E-3</v>
      </c>
    </row>
    <row r="59" spans="2:12" ht="15.75" thickBot="1" x14ac:dyDescent="0.3">
      <c r="B59" s="103"/>
      <c r="C59" s="104"/>
      <c r="D59" s="104"/>
      <c r="E59" s="104"/>
      <c r="F59" s="104"/>
      <c r="G59" s="105"/>
      <c r="H59" s="104"/>
      <c r="I59" s="104"/>
      <c r="J59" s="104"/>
      <c r="K59" s="104"/>
      <c r="L59" s="105"/>
    </row>
    <row r="60" spans="2:12" ht="15.75" thickBot="1" x14ac:dyDescent="0.3">
      <c r="B60" s="26"/>
      <c r="C60" s="106"/>
      <c r="D60" s="106"/>
      <c r="E60" s="106"/>
      <c r="F60" s="106"/>
      <c r="G60" s="106"/>
      <c r="H60" s="106"/>
      <c r="I60" s="106"/>
      <c r="J60" s="106"/>
      <c r="K60" s="106"/>
      <c r="L60" s="106"/>
    </row>
    <row r="61" spans="2:12" ht="15.75" thickBot="1" x14ac:dyDescent="0.3">
      <c r="B61" s="26"/>
      <c r="C61" s="107"/>
      <c r="D61" s="114" t="s">
        <v>64</v>
      </c>
      <c r="E61" s="114" t="s">
        <v>65</v>
      </c>
      <c r="F61" s="114" t="s">
        <v>66</v>
      </c>
      <c r="H61" s="129"/>
      <c r="I61" s="129"/>
      <c r="J61" s="129"/>
    </row>
    <row r="62" spans="2:12" x14ac:dyDescent="0.25">
      <c r="B62" s="27" t="s">
        <v>35</v>
      </c>
      <c r="C62" s="109"/>
      <c r="D62" s="76">
        <f t="shared" ref="D62:F64" si="24">C56-H56</f>
        <v>-16210.720209928135</v>
      </c>
      <c r="E62" s="76">
        <f t="shared" si="24"/>
        <v>-25231.429356754765</v>
      </c>
      <c r="F62" s="131">
        <f t="shared" si="24"/>
        <v>-17068.967557276002</v>
      </c>
      <c r="H62" s="129"/>
      <c r="I62" s="129"/>
      <c r="J62" s="129"/>
      <c r="K62" s="129"/>
      <c r="L62" s="129"/>
    </row>
    <row r="63" spans="2:12" x14ac:dyDescent="0.25">
      <c r="B63" s="20" t="s">
        <v>25</v>
      </c>
      <c r="C63" s="108"/>
      <c r="D63" s="71">
        <f t="shared" si="24"/>
        <v>-29060.025925258138</v>
      </c>
      <c r="E63" s="71">
        <f t="shared" si="24"/>
        <v>-38748.485948624773</v>
      </c>
      <c r="F63" s="77">
        <f t="shared" si="24"/>
        <v>-35035.690757192999</v>
      </c>
      <c r="H63" s="129"/>
      <c r="I63" s="129"/>
      <c r="J63" s="129"/>
      <c r="K63" s="129"/>
      <c r="L63" s="129"/>
    </row>
    <row r="64" spans="2:12" x14ac:dyDescent="0.25">
      <c r="B64" s="20" t="s">
        <v>26</v>
      </c>
      <c r="C64" s="108"/>
      <c r="D64" s="71">
        <f t="shared" si="24"/>
        <v>12849.305715329996</v>
      </c>
      <c r="E64" s="71">
        <f t="shared" si="24"/>
        <v>13517.056591870001</v>
      </c>
      <c r="F64" s="77">
        <f t="shared" si="24"/>
        <v>17966.723199916996</v>
      </c>
      <c r="H64" s="129"/>
      <c r="I64" s="129"/>
      <c r="J64" s="129"/>
      <c r="K64" s="129"/>
      <c r="L64" s="129"/>
    </row>
    <row r="65" spans="2:12" x14ac:dyDescent="0.25">
      <c r="B65" s="20"/>
      <c r="C65" s="108"/>
      <c r="D65" s="71"/>
      <c r="E65" s="71"/>
      <c r="F65" s="77"/>
      <c r="H65" s="129"/>
      <c r="I65" s="129"/>
      <c r="J65" s="129"/>
      <c r="K65" s="129"/>
      <c r="L65" s="129"/>
    </row>
    <row r="66" spans="2:12" x14ac:dyDescent="0.25">
      <c r="B66" s="25" t="s">
        <v>36</v>
      </c>
      <c r="C66" s="108"/>
      <c r="D66" s="78">
        <f t="shared" ref="D66:F68" si="25">C56/H56</f>
        <v>0.74213399143457071</v>
      </c>
      <c r="E66" s="78">
        <f t="shared" si="25"/>
        <v>0.69523168035165239</v>
      </c>
      <c r="F66" s="79">
        <f t="shared" si="25"/>
        <v>0.78433653287432248</v>
      </c>
      <c r="H66" s="129"/>
      <c r="I66" s="129"/>
      <c r="J66" s="129"/>
      <c r="K66" s="129"/>
      <c r="L66" s="129"/>
    </row>
    <row r="67" spans="2:12" x14ac:dyDescent="0.25">
      <c r="B67" s="20" t="s">
        <v>25</v>
      </c>
      <c r="C67" s="108"/>
      <c r="D67" s="78">
        <f t="shared" si="25"/>
        <v>0.31249916204082778</v>
      </c>
      <c r="E67" s="78">
        <f t="shared" si="25"/>
        <v>0.32240282079098337</v>
      </c>
      <c r="F67" s="79">
        <f t="shared" si="25"/>
        <v>0.34399076581622207</v>
      </c>
      <c r="G67" s="108"/>
      <c r="H67" s="129"/>
      <c r="I67" s="129"/>
      <c r="J67" s="129"/>
      <c r="K67" s="129"/>
      <c r="L67" s="129"/>
    </row>
    <row r="68" spans="2:12" ht="15.75" thickBot="1" x14ac:dyDescent="0.3">
      <c r="B68" s="21" t="s">
        <v>26</v>
      </c>
      <c r="C68" s="110"/>
      <c r="D68" s="81">
        <f t="shared" si="25"/>
        <v>1.6238792839663803</v>
      </c>
      <c r="E68" s="81">
        <f t="shared" si="25"/>
        <v>1.5279326832272342</v>
      </c>
      <c r="F68" s="82">
        <f t="shared" si="25"/>
        <v>1.698035113456392</v>
      </c>
      <c r="G68" s="108"/>
      <c r="H68" s="129"/>
      <c r="I68" s="129"/>
      <c r="J68" s="129"/>
      <c r="K68" s="129"/>
      <c r="L68" s="129"/>
    </row>
    <row r="69" spans="2:12" x14ac:dyDescent="0.25">
      <c r="H69" s="129"/>
      <c r="I69" s="129"/>
      <c r="J69" s="129"/>
      <c r="K69" s="132"/>
    </row>
    <row r="70" spans="2:12" x14ac:dyDescent="0.25">
      <c r="C70" s="129"/>
      <c r="D70" s="129"/>
      <c r="E70" s="129"/>
      <c r="F70" s="129"/>
      <c r="G70" s="129"/>
      <c r="H70" s="129"/>
      <c r="I70" s="129"/>
      <c r="J70" s="129"/>
      <c r="K70" s="129"/>
      <c r="L70" s="129"/>
    </row>
  </sheetData>
  <mergeCells count="2">
    <mergeCell ref="B8:L8"/>
    <mergeCell ref="B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A8C-AD02-47E5-BD78-900192117D62}">
  <dimension ref="B1:L53"/>
  <sheetViews>
    <sheetView workbookViewId="0">
      <selection activeCell="B26" sqref="B26"/>
    </sheetView>
  </sheetViews>
  <sheetFormatPr baseColWidth="10" defaultRowHeight="15" x14ac:dyDescent="0.25"/>
  <cols>
    <col min="1" max="1" width="3.42578125" customWidth="1"/>
    <col min="2" max="2" width="34.140625" customWidth="1"/>
    <col min="3" max="12" width="10.140625" customWidth="1"/>
  </cols>
  <sheetData>
    <row r="1" spans="2:12" x14ac:dyDescent="0.25">
      <c r="B1" s="88"/>
    </row>
    <row r="2" spans="2:12" x14ac:dyDescent="0.25">
      <c r="B2" s="88"/>
    </row>
    <row r="3" spans="2:12" x14ac:dyDescent="0.25">
      <c r="B3" s="88"/>
    </row>
    <row r="4" spans="2:12" x14ac:dyDescent="0.25">
      <c r="B4" s="88"/>
      <c r="I4" s="133"/>
    </row>
    <row r="5" spans="2:12" x14ac:dyDescent="0.25">
      <c r="B5" s="88"/>
      <c r="F5" s="133"/>
      <c r="I5" s="133"/>
    </row>
    <row r="6" spans="2:12" x14ac:dyDescent="0.25">
      <c r="B6" s="88"/>
    </row>
    <row r="7" spans="2:12" x14ac:dyDescent="0.25">
      <c r="B7" s="88"/>
    </row>
    <row r="8" spans="2:12" ht="18.75" x14ac:dyDescent="0.25">
      <c r="B8" s="134" t="s">
        <v>18</v>
      </c>
      <c r="C8" s="135"/>
      <c r="D8" s="135"/>
      <c r="E8" s="136"/>
      <c r="F8" s="136"/>
      <c r="G8" s="136"/>
      <c r="H8" s="136"/>
      <c r="I8" s="136"/>
      <c r="J8" s="136"/>
      <c r="K8" s="136"/>
      <c r="L8" s="136"/>
    </row>
    <row r="9" spans="2:12" ht="18.75" x14ac:dyDescent="0.3">
      <c r="B9" s="149" t="s">
        <v>67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2:12" ht="16.5" thickBot="1" x14ac:dyDescent="0.3">
      <c r="B10" s="85"/>
      <c r="C10" s="86"/>
      <c r="D10" s="15"/>
      <c r="E10" s="87"/>
      <c r="F10" s="87"/>
      <c r="G10" s="63"/>
      <c r="H10" s="32"/>
      <c r="I10" s="15"/>
      <c r="J10" s="15"/>
      <c r="K10" s="15"/>
      <c r="L10" s="15"/>
    </row>
    <row r="11" spans="2:12" ht="15.75" thickBot="1" x14ac:dyDescent="0.3">
      <c r="B11" s="17" t="s">
        <v>19</v>
      </c>
      <c r="C11" s="51" t="s">
        <v>20</v>
      </c>
      <c r="D11" s="51"/>
      <c r="E11" s="51"/>
      <c r="F11" s="52"/>
      <c r="G11" s="53"/>
      <c r="H11" s="51" t="s">
        <v>21</v>
      </c>
      <c r="I11" s="51"/>
      <c r="J11" s="51"/>
      <c r="K11" s="52"/>
      <c r="L11" s="54"/>
    </row>
    <row r="12" spans="2:12" x14ac:dyDescent="0.25">
      <c r="B12" s="128"/>
      <c r="C12" s="26"/>
      <c r="D12" s="59" t="s">
        <v>22</v>
      </c>
      <c r="E12" s="60"/>
      <c r="F12" s="59" t="s">
        <v>23</v>
      </c>
      <c r="G12" s="93"/>
      <c r="H12" s="26"/>
      <c r="I12" s="59" t="s">
        <v>22</v>
      </c>
      <c r="J12" s="60"/>
      <c r="K12" s="59" t="s">
        <v>23</v>
      </c>
      <c r="L12" s="93"/>
    </row>
    <row r="13" spans="2:12" ht="15.75" thickBot="1" x14ac:dyDescent="0.3">
      <c r="B13" s="128"/>
      <c r="C13" s="137" t="s">
        <v>68</v>
      </c>
      <c r="D13" s="137" t="s">
        <v>69</v>
      </c>
      <c r="E13" s="137" t="s">
        <v>70</v>
      </c>
      <c r="F13" s="91" t="s">
        <v>59</v>
      </c>
      <c r="G13" s="91" t="s">
        <v>60</v>
      </c>
      <c r="H13" s="137" t="s">
        <v>68</v>
      </c>
      <c r="I13" s="137" t="s">
        <v>69</v>
      </c>
      <c r="J13" s="137" t="s">
        <v>70</v>
      </c>
      <c r="K13" s="91" t="s">
        <v>59</v>
      </c>
      <c r="L13" s="91" t="s">
        <v>60</v>
      </c>
    </row>
    <row r="14" spans="2:12" x14ac:dyDescent="0.25">
      <c r="B14" s="116"/>
      <c r="C14" s="138"/>
      <c r="D14" s="138"/>
      <c r="E14" s="138"/>
      <c r="F14" s="138"/>
      <c r="G14" s="139"/>
      <c r="H14" s="138"/>
      <c r="I14" s="138"/>
      <c r="J14" s="138"/>
      <c r="K14" s="138"/>
      <c r="L14" s="139"/>
    </row>
    <row r="15" spans="2:12" x14ac:dyDescent="0.25">
      <c r="B15" s="19"/>
      <c r="C15" s="18"/>
      <c r="D15" s="18"/>
      <c r="E15" s="18"/>
      <c r="F15" s="18"/>
      <c r="G15" s="58"/>
      <c r="H15" s="18"/>
      <c r="I15" s="18"/>
      <c r="J15" s="18"/>
      <c r="K15" s="18"/>
      <c r="L15" s="58"/>
    </row>
    <row r="16" spans="2:12" x14ac:dyDescent="0.25">
      <c r="B16" s="25" t="s">
        <v>24</v>
      </c>
      <c r="C16" s="115">
        <v>3078.9276057379998</v>
      </c>
      <c r="D16" s="115">
        <v>4027.0480761930003</v>
      </c>
      <c r="E16" s="115">
        <v>5310.0024078020006</v>
      </c>
      <c r="F16" s="117">
        <v>0.30793853960322071</v>
      </c>
      <c r="G16" s="118">
        <v>0.31858430973137292</v>
      </c>
      <c r="H16" s="115">
        <v>4294.9423897081324</v>
      </c>
      <c r="I16" s="115">
        <v>6364.3723262987724</v>
      </c>
      <c r="J16" s="115">
        <v>5903.3331969259998</v>
      </c>
      <c r="K16" s="117">
        <v>0.48182949823717436</v>
      </c>
      <c r="L16" s="118">
        <v>-7.2440628193242707E-2</v>
      </c>
    </row>
    <row r="17" spans="2:12" x14ac:dyDescent="0.25">
      <c r="B17" s="20" t="s">
        <v>25</v>
      </c>
      <c r="C17" s="71">
        <v>2969.4018969829999</v>
      </c>
      <c r="D17" s="71">
        <v>3941.1591461920002</v>
      </c>
      <c r="E17" s="71">
        <v>5225.2325504460005</v>
      </c>
      <c r="F17" s="119">
        <v>0.32725689648017481</v>
      </c>
      <c r="G17" s="118">
        <v>0.32581110191774137</v>
      </c>
      <c r="H17" s="71">
        <v>4153.057311460132</v>
      </c>
      <c r="I17" s="71">
        <v>5980.562224081772</v>
      </c>
      <c r="J17" s="71">
        <v>5656.5837980380002</v>
      </c>
      <c r="K17" s="119">
        <v>0.44003845253441148</v>
      </c>
      <c r="L17" s="120">
        <v>-5.4171901220125503E-2</v>
      </c>
    </row>
    <row r="18" spans="2:12" x14ac:dyDescent="0.25">
      <c r="B18" s="20" t="s">
        <v>26</v>
      </c>
      <c r="C18" s="71">
        <v>109.525708755</v>
      </c>
      <c r="D18" s="71">
        <v>85.888930001000006</v>
      </c>
      <c r="E18" s="71">
        <v>84.769857356000003</v>
      </c>
      <c r="F18" s="119">
        <v>-0.21581032455926416</v>
      </c>
      <c r="G18" s="118">
        <v>-1.3029300108721501E-2</v>
      </c>
      <c r="H18" s="71">
        <v>141.88507824800001</v>
      </c>
      <c r="I18" s="71">
        <v>383.81010221700001</v>
      </c>
      <c r="J18" s="71">
        <v>246.749398888</v>
      </c>
      <c r="K18" s="119">
        <v>1.705077284773673</v>
      </c>
      <c r="L18" s="120">
        <v>-0.35710551269311852</v>
      </c>
    </row>
    <row r="19" spans="2:12" x14ac:dyDescent="0.25">
      <c r="B19" s="19"/>
      <c r="C19" s="115"/>
      <c r="D19" s="115"/>
      <c r="E19" s="115"/>
      <c r="F19" s="121"/>
      <c r="G19" s="122"/>
      <c r="H19" s="140"/>
      <c r="I19" s="140"/>
      <c r="J19" s="140"/>
      <c r="K19" s="121"/>
      <c r="L19" s="123"/>
    </row>
    <row r="20" spans="2:12" x14ac:dyDescent="0.25">
      <c r="B20" s="25" t="s">
        <v>27</v>
      </c>
      <c r="C20" s="115">
        <v>3017.3432779169998</v>
      </c>
      <c r="D20" s="115">
        <v>4568.0983744169998</v>
      </c>
      <c r="E20" s="115">
        <v>3830.3107649520002</v>
      </c>
      <c r="F20" s="117">
        <v>0.51394718918775195</v>
      </c>
      <c r="G20" s="118">
        <v>-0.16150869552128663</v>
      </c>
      <c r="H20" s="115">
        <v>8237.583254833</v>
      </c>
      <c r="I20" s="115">
        <v>15134.327798545999</v>
      </c>
      <c r="J20" s="115">
        <v>13496.041026633</v>
      </c>
      <c r="K20" s="117">
        <v>0.83722911567135549</v>
      </c>
      <c r="L20" s="118">
        <v>-0.10824972167382249</v>
      </c>
    </row>
    <row r="21" spans="2:12" x14ac:dyDescent="0.25">
      <c r="B21" s="20" t="s">
        <v>25</v>
      </c>
      <c r="C21" s="71">
        <v>3017.3432779169998</v>
      </c>
      <c r="D21" s="71">
        <v>4568.0983744169998</v>
      </c>
      <c r="E21" s="71">
        <v>3830.3107649520002</v>
      </c>
      <c r="F21" s="119">
        <v>0.51394718918775195</v>
      </c>
      <c r="G21" s="120">
        <v>-0.16150869552128663</v>
      </c>
      <c r="H21" s="71">
        <v>8237.583254833</v>
      </c>
      <c r="I21" s="71">
        <v>15134.327798545999</v>
      </c>
      <c r="J21" s="71">
        <v>13496.041026633</v>
      </c>
      <c r="K21" s="119">
        <v>0.83722911567135549</v>
      </c>
      <c r="L21" s="120">
        <v>-0.10824972167382249</v>
      </c>
    </row>
    <row r="22" spans="2:12" x14ac:dyDescent="0.25">
      <c r="B22" s="20" t="s">
        <v>26</v>
      </c>
      <c r="C22" s="71">
        <v>0</v>
      </c>
      <c r="D22" s="71">
        <v>0</v>
      </c>
      <c r="E22" s="71">
        <v>0</v>
      </c>
      <c r="F22" s="119" t="s">
        <v>28</v>
      </c>
      <c r="G22" s="120"/>
      <c r="H22" s="71">
        <v>0</v>
      </c>
      <c r="I22" s="71">
        <v>0</v>
      </c>
      <c r="J22" s="71">
        <v>0</v>
      </c>
      <c r="K22" s="119" t="s">
        <v>28</v>
      </c>
      <c r="L22" s="120" t="s">
        <v>28</v>
      </c>
    </row>
    <row r="23" spans="2:12" x14ac:dyDescent="0.25">
      <c r="B23" s="19"/>
      <c r="C23" s="115"/>
      <c r="D23" s="115"/>
      <c r="E23" s="115"/>
      <c r="F23" s="121"/>
      <c r="G23" s="122"/>
      <c r="H23" s="115"/>
      <c r="I23" s="115"/>
      <c r="J23" s="115"/>
      <c r="K23" s="121"/>
      <c r="L23" s="123"/>
    </row>
    <row r="24" spans="2:12" x14ac:dyDescent="0.25">
      <c r="B24" s="25" t="s">
        <v>29</v>
      </c>
      <c r="C24" s="115">
        <v>2307.2539792009998</v>
      </c>
      <c r="D24" s="115">
        <v>3601.0412805229998</v>
      </c>
      <c r="E24" s="115">
        <v>2672.1495314700001</v>
      </c>
      <c r="F24" s="117">
        <v>0.56074767363497524</v>
      </c>
      <c r="G24" s="118">
        <v>-0.25795087495306124</v>
      </c>
      <c r="H24" s="115">
        <v>1461.2073759279999</v>
      </c>
      <c r="I24" s="115">
        <v>2356.1726664029998</v>
      </c>
      <c r="J24" s="115">
        <v>1422.4534703750001</v>
      </c>
      <c r="K24" s="117">
        <v>0.61248341968340758</v>
      </c>
      <c r="L24" s="118">
        <v>-0.39628640521216213</v>
      </c>
    </row>
    <row r="25" spans="2:12" x14ac:dyDescent="0.25">
      <c r="B25" s="20" t="s">
        <v>25</v>
      </c>
      <c r="C25" s="71">
        <v>2307.2539792009998</v>
      </c>
      <c r="D25" s="71">
        <v>3601.0412805229998</v>
      </c>
      <c r="E25" s="71">
        <v>2672.1495314700001</v>
      </c>
      <c r="F25" s="119">
        <v>0.56074767363497524</v>
      </c>
      <c r="G25" s="120">
        <v>-0.25795087495306124</v>
      </c>
      <c r="H25" s="71">
        <v>1461.2073759279999</v>
      </c>
      <c r="I25" s="71">
        <v>2356.1726664029998</v>
      </c>
      <c r="J25" s="71">
        <v>1422.4534703750001</v>
      </c>
      <c r="K25" s="119">
        <v>0.61248341968340758</v>
      </c>
      <c r="L25" s="120">
        <v>-0.39628640521216213</v>
      </c>
    </row>
    <row r="26" spans="2:12" x14ac:dyDescent="0.25">
      <c r="B26" s="20" t="s">
        <v>26</v>
      </c>
      <c r="C26" s="71">
        <v>0</v>
      </c>
      <c r="D26" s="71">
        <v>0</v>
      </c>
      <c r="E26" s="71">
        <v>0</v>
      </c>
      <c r="F26" s="119" t="s">
        <v>28</v>
      </c>
      <c r="G26" s="120"/>
      <c r="H26" s="71">
        <v>0</v>
      </c>
      <c r="I26" s="71">
        <v>0</v>
      </c>
      <c r="J26" s="71">
        <v>0</v>
      </c>
      <c r="K26" s="119" t="s">
        <v>28</v>
      </c>
      <c r="L26" s="120" t="s">
        <v>28</v>
      </c>
    </row>
    <row r="27" spans="2:12" x14ac:dyDescent="0.25">
      <c r="B27" s="19"/>
      <c r="C27" s="115"/>
      <c r="D27" s="115"/>
      <c r="E27" s="115"/>
      <c r="F27" s="121"/>
      <c r="G27" s="122"/>
      <c r="H27" s="115"/>
      <c r="I27" s="115"/>
      <c r="J27" s="115"/>
      <c r="K27" s="121"/>
      <c r="L27" s="123"/>
    </row>
    <row r="28" spans="2:12" x14ac:dyDescent="0.25">
      <c r="B28" s="25" t="s">
        <v>30</v>
      </c>
      <c r="C28" s="115">
        <v>14448.259468472001</v>
      </c>
      <c r="D28" s="115">
        <v>17187.110029420001</v>
      </c>
      <c r="E28" s="115">
        <v>19450.082707505</v>
      </c>
      <c r="F28" s="117">
        <v>0.18956266441120687</v>
      </c>
      <c r="G28" s="118">
        <v>0.13166685232196459</v>
      </c>
      <c r="H28" s="115">
        <v>25784.682741016</v>
      </c>
      <c r="I28" s="115">
        <v>33237.058506661997</v>
      </c>
      <c r="J28" s="115">
        <v>31697.019263937997</v>
      </c>
      <c r="K28" s="117">
        <v>0.28902336478204615</v>
      </c>
      <c r="L28" s="118">
        <v>-4.6335004116423745E-2</v>
      </c>
    </row>
    <row r="29" spans="2:12" x14ac:dyDescent="0.25">
      <c r="B29" s="20" t="s">
        <v>25</v>
      </c>
      <c r="C29" s="71">
        <v>2266.0671327989999</v>
      </c>
      <c r="D29" s="71">
        <v>2870.9152340259998</v>
      </c>
      <c r="E29" s="71">
        <v>2640.909699195</v>
      </c>
      <c r="F29" s="119">
        <v>0.2669153497142443</v>
      </c>
      <c r="G29" s="120">
        <v>-8.0115752671824358E-2</v>
      </c>
      <c r="H29" s="71">
        <v>11096.454698513</v>
      </c>
      <c r="I29" s="71">
        <v>14747.711116983</v>
      </c>
      <c r="J29" s="71">
        <v>12963.718190857</v>
      </c>
      <c r="K29" s="119">
        <v>0.32904711618921795</v>
      </c>
      <c r="L29" s="120">
        <v>-0.12096744450544669</v>
      </c>
    </row>
    <row r="30" spans="2:12" x14ac:dyDescent="0.25">
      <c r="B30" s="20" t="s">
        <v>26</v>
      </c>
      <c r="C30" s="71">
        <v>12182.192335673</v>
      </c>
      <c r="D30" s="71">
        <v>14316.194795394</v>
      </c>
      <c r="E30" s="71">
        <v>16809.173008310001</v>
      </c>
      <c r="F30" s="119">
        <v>0.17517392608159862</v>
      </c>
      <c r="G30" s="120">
        <v>0.17413693013719511</v>
      </c>
      <c r="H30" s="71">
        <v>14688.228042503</v>
      </c>
      <c r="I30" s="71">
        <v>18489.347389678998</v>
      </c>
      <c r="J30" s="71">
        <v>18733.301073080998</v>
      </c>
      <c r="K30" s="119">
        <v>0.25878678736310351</v>
      </c>
      <c r="L30" s="120">
        <v>1.3194283078816413E-2</v>
      </c>
    </row>
    <row r="31" spans="2:12" x14ac:dyDescent="0.25">
      <c r="B31" s="19"/>
      <c r="C31" s="115"/>
      <c r="D31" s="115"/>
      <c r="E31" s="115"/>
      <c r="F31" s="121"/>
      <c r="G31" s="122"/>
      <c r="H31" s="115"/>
      <c r="I31" s="115"/>
      <c r="J31" s="115"/>
      <c r="K31" s="121"/>
      <c r="L31" s="123"/>
    </row>
    <row r="32" spans="2:12" x14ac:dyDescent="0.25">
      <c r="B32" s="25" t="s">
        <v>31</v>
      </c>
      <c r="C32" s="115">
        <v>9576.067549378</v>
      </c>
      <c r="D32" s="115">
        <v>10985.825055273999</v>
      </c>
      <c r="E32" s="115">
        <v>11977.940443991001</v>
      </c>
      <c r="F32" s="117">
        <v>0.14721674618800784</v>
      </c>
      <c r="G32" s="118">
        <v>9.030868266382179E-2</v>
      </c>
      <c r="H32" s="115">
        <v>14778.888346064001</v>
      </c>
      <c r="I32" s="115">
        <v>16006.762549440002</v>
      </c>
      <c r="J32" s="115">
        <v>16724.770184560002</v>
      </c>
      <c r="K32" s="117">
        <v>8.3082988018040982E-2</v>
      </c>
      <c r="L32" s="118">
        <v>4.4856518168636172E-2</v>
      </c>
    </row>
    <row r="33" spans="2:12" x14ac:dyDescent="0.25">
      <c r="B33" s="20" t="s">
        <v>25</v>
      </c>
      <c r="C33" s="71">
        <v>665.00790761300004</v>
      </c>
      <c r="D33" s="71">
        <v>789.08016580200001</v>
      </c>
      <c r="E33" s="71">
        <v>1102.715478607</v>
      </c>
      <c r="F33" s="119">
        <v>0.18657260578201057</v>
      </c>
      <c r="G33" s="120">
        <v>0.39746951754417686</v>
      </c>
      <c r="H33" s="71">
        <v>10705.427818709</v>
      </c>
      <c r="I33" s="71">
        <v>11241.653747361001</v>
      </c>
      <c r="J33" s="71">
        <v>12350.102143811</v>
      </c>
      <c r="K33" s="119">
        <v>5.008916390196775E-2</v>
      </c>
      <c r="L33" s="120">
        <v>9.8601898026810325E-2</v>
      </c>
    </row>
    <row r="34" spans="2:12" x14ac:dyDescent="0.25">
      <c r="B34" s="20" t="s">
        <v>26</v>
      </c>
      <c r="C34" s="71">
        <v>8911.0596417649995</v>
      </c>
      <c r="D34" s="71">
        <v>10196.744889472</v>
      </c>
      <c r="E34" s="71">
        <v>10875.224965384001</v>
      </c>
      <c r="F34" s="119">
        <v>0.14427972647396028</v>
      </c>
      <c r="G34" s="120">
        <v>6.6538888955878672E-2</v>
      </c>
      <c r="H34" s="71">
        <v>4073.4605273550001</v>
      </c>
      <c r="I34" s="71">
        <v>4765.1088020790003</v>
      </c>
      <c r="J34" s="71">
        <v>4374.6680407490003</v>
      </c>
      <c r="K34" s="119">
        <v>0.16979378346231447</v>
      </c>
      <c r="L34" s="120">
        <v>-8.1937428408697E-2</v>
      </c>
    </row>
    <row r="35" spans="2:12" x14ac:dyDescent="0.25">
      <c r="B35" s="19"/>
      <c r="C35" s="115"/>
      <c r="D35" s="115"/>
      <c r="E35" s="115"/>
      <c r="F35" s="121"/>
      <c r="G35" s="122"/>
      <c r="H35" s="115"/>
      <c r="I35" s="115"/>
      <c r="J35" s="115"/>
      <c r="K35" s="121"/>
      <c r="L35" s="123"/>
    </row>
    <row r="36" spans="2:12" x14ac:dyDescent="0.25">
      <c r="B36" s="25" t="s">
        <v>32</v>
      </c>
      <c r="C36" s="115">
        <v>14226.325458726</v>
      </c>
      <c r="D36" s="115">
        <v>17188.332793768001</v>
      </c>
      <c r="E36" s="115">
        <v>18836.856273887999</v>
      </c>
      <c r="F36" s="117">
        <v>0.20820607145784048</v>
      </c>
      <c r="G36" s="118">
        <v>9.5909446244705376E-2</v>
      </c>
      <c r="H36" s="115">
        <v>8307.593441811001</v>
      </c>
      <c r="I36" s="115">
        <v>9690.1911189999992</v>
      </c>
      <c r="J36" s="115">
        <v>9902.6925444520002</v>
      </c>
      <c r="K36" s="117">
        <v>0.16642577503017539</v>
      </c>
      <c r="L36" s="118">
        <v>2.1929539143489114E-2</v>
      </c>
    </row>
    <row r="37" spans="2:12" x14ac:dyDescent="0.25">
      <c r="B37" s="20" t="s">
        <v>25</v>
      </c>
      <c r="C37" s="71">
        <v>1983.976979134</v>
      </c>
      <c r="D37" s="71">
        <v>2666.3545256470002</v>
      </c>
      <c r="E37" s="71">
        <v>2900.3046087560001</v>
      </c>
      <c r="F37" s="119">
        <v>0.34394428649613462</v>
      </c>
      <c r="G37" s="120">
        <v>8.7741551567389983E-2</v>
      </c>
      <c r="H37" s="71">
        <v>6615.346639462</v>
      </c>
      <c r="I37" s="71">
        <v>7724.7071218569999</v>
      </c>
      <c r="J37" s="71">
        <v>7518.4147609049996</v>
      </c>
      <c r="K37" s="119">
        <v>0.16769498906941932</v>
      </c>
      <c r="L37" s="120">
        <v>-2.6705525231927259E-2</v>
      </c>
    </row>
    <row r="38" spans="2:12" x14ac:dyDescent="0.25">
      <c r="B38" s="20" t="s">
        <v>26</v>
      </c>
      <c r="C38" s="71">
        <v>12242.348479591999</v>
      </c>
      <c r="D38" s="71">
        <v>14521.978268121</v>
      </c>
      <c r="E38" s="71">
        <v>15936.551665131999</v>
      </c>
      <c r="F38" s="119">
        <v>0.18620853607697449</v>
      </c>
      <c r="G38" s="120">
        <v>9.7409138816596741E-2</v>
      </c>
      <c r="H38" s="71">
        <v>1692.2468023490001</v>
      </c>
      <c r="I38" s="71">
        <v>1965.4839971430001</v>
      </c>
      <c r="J38" s="71">
        <v>2384.2777835470001</v>
      </c>
      <c r="K38" s="119">
        <v>0.16146415192791072</v>
      </c>
      <c r="L38" s="120">
        <v>0.21307412678645704</v>
      </c>
    </row>
    <row r="39" spans="2:12" x14ac:dyDescent="0.25">
      <c r="B39" s="19"/>
      <c r="C39" s="115"/>
      <c r="D39" s="115"/>
      <c r="E39" s="115"/>
      <c r="F39" s="121"/>
      <c r="G39" s="122"/>
      <c r="H39" s="115"/>
      <c r="I39" s="115"/>
      <c r="J39" s="115"/>
      <c r="K39" s="121"/>
      <c r="L39" s="123"/>
    </row>
    <row r="40" spans="2:12" x14ac:dyDescent="0.25">
      <c r="B40" s="25" t="s">
        <v>33</v>
      </c>
      <c r="C40" s="115">
        <v>46654.177339431997</v>
      </c>
      <c r="D40" s="115">
        <v>57557.455609595003</v>
      </c>
      <c r="E40" s="115">
        <v>62077.342129608005</v>
      </c>
      <c r="F40" s="117">
        <v>0.2337042231146059</v>
      </c>
      <c r="G40" s="118">
        <v>7.8528254457091107E-2</v>
      </c>
      <c r="H40" s="115">
        <v>62864.897549360147</v>
      </c>
      <c r="I40" s="115">
        <v>82788.884966349768</v>
      </c>
      <c r="J40" s="115">
        <v>79146.309686884008</v>
      </c>
      <c r="K40" s="117">
        <v>0.31693342697879595</v>
      </c>
      <c r="L40" s="118">
        <v>-4.3998361385665666E-2</v>
      </c>
    </row>
    <row r="41" spans="2:12" x14ac:dyDescent="0.25">
      <c r="B41" s="20" t="s">
        <v>25</v>
      </c>
      <c r="C41" s="71">
        <v>13209.051173646998</v>
      </c>
      <c r="D41" s="71">
        <v>18436.648726607</v>
      </c>
      <c r="E41" s="71">
        <v>18371.622633425999</v>
      </c>
      <c r="F41" s="119">
        <v>0.3957587478644517</v>
      </c>
      <c r="G41" s="118">
        <v>-3.5270017965443917E-3</v>
      </c>
      <c r="H41" s="71">
        <v>42269.077098905123</v>
      </c>
      <c r="I41" s="71">
        <v>57185.134675231777</v>
      </c>
      <c r="J41" s="71">
        <v>53407.313390619005</v>
      </c>
      <c r="K41" s="119">
        <v>0.35288344577348291</v>
      </c>
      <c r="L41" s="120">
        <v>-6.6062995323311446E-2</v>
      </c>
    </row>
    <row r="42" spans="2:12" ht="15.75" thickBot="1" x14ac:dyDescent="0.3">
      <c r="B42" s="21" t="s">
        <v>26</v>
      </c>
      <c r="C42" s="124">
        <v>33445.126165784997</v>
      </c>
      <c r="D42" s="124">
        <v>39120.806882987999</v>
      </c>
      <c r="E42" s="124">
        <v>43705.719496181999</v>
      </c>
      <c r="F42" s="125">
        <v>0.16970127991352391</v>
      </c>
      <c r="G42" s="126">
        <v>0.11719882534395745</v>
      </c>
      <c r="H42" s="124">
        <v>20595.820450455001</v>
      </c>
      <c r="I42" s="124">
        <v>25603.750291117998</v>
      </c>
      <c r="J42" s="124">
        <v>25738.996296265002</v>
      </c>
      <c r="K42" s="125">
        <v>0.24315272376305661</v>
      </c>
      <c r="L42" s="127">
        <v>5.2822732454909736E-3</v>
      </c>
    </row>
    <row r="43" spans="2:12" ht="15.75" x14ac:dyDescent="0.25">
      <c r="B43" s="22"/>
      <c r="C43" s="56"/>
      <c r="D43" s="56"/>
      <c r="E43" s="56"/>
      <c r="F43" s="57"/>
      <c r="G43" s="141"/>
      <c r="H43" s="141"/>
      <c r="I43" s="141"/>
      <c r="J43" s="141"/>
      <c r="K43" s="141"/>
      <c r="L43" s="57"/>
    </row>
    <row r="44" spans="2:12" ht="16.5" thickBot="1" x14ac:dyDescent="0.3">
      <c r="B44" s="55"/>
      <c r="C44" s="41"/>
      <c r="D44" s="72"/>
      <c r="E44" s="72"/>
      <c r="F44" s="73"/>
      <c r="G44" s="141"/>
      <c r="H44" s="129"/>
      <c r="I44" s="129" t="s">
        <v>34</v>
      </c>
      <c r="J44" s="129"/>
      <c r="K44" s="141"/>
      <c r="L44" s="18"/>
    </row>
    <row r="45" spans="2:12" ht="16.5" thickBot="1" x14ac:dyDescent="0.3">
      <c r="B45" s="26"/>
      <c r="C45" s="74"/>
      <c r="D45" s="121" t="s">
        <v>68</v>
      </c>
      <c r="E45" s="121" t="s">
        <v>69</v>
      </c>
      <c r="F45" s="142" t="s">
        <v>70</v>
      </c>
      <c r="G45" s="141"/>
      <c r="H45" s="129"/>
      <c r="I45" s="129"/>
      <c r="J45" s="129"/>
      <c r="K45" s="129"/>
      <c r="L45" s="129"/>
    </row>
    <row r="46" spans="2:12" ht="15.75" x14ac:dyDescent="0.25">
      <c r="B46" s="27" t="s">
        <v>35</v>
      </c>
      <c r="C46" s="75"/>
      <c r="D46" s="76">
        <v>-16210.720209928149</v>
      </c>
      <c r="E46" s="76">
        <v>-25231.429356754765</v>
      </c>
      <c r="F46" s="131">
        <v>-17068.967557276002</v>
      </c>
      <c r="G46" s="141"/>
      <c r="H46" s="129"/>
      <c r="I46" s="129"/>
      <c r="J46" s="129"/>
      <c r="K46" s="129"/>
      <c r="L46" s="129"/>
    </row>
    <row r="47" spans="2:12" ht="15.75" x14ac:dyDescent="0.25">
      <c r="B47" s="20" t="s">
        <v>25</v>
      </c>
      <c r="D47" s="71">
        <v>-29060.025925258124</v>
      </c>
      <c r="E47" s="71">
        <v>-38748.485948624773</v>
      </c>
      <c r="F47" s="77">
        <v>-35035.690757193006</v>
      </c>
      <c r="G47" s="141"/>
      <c r="H47" s="129"/>
      <c r="I47" s="129"/>
      <c r="J47" s="129"/>
      <c r="K47" s="129"/>
      <c r="L47" s="129"/>
    </row>
    <row r="48" spans="2:12" ht="15.75" x14ac:dyDescent="0.25">
      <c r="B48" s="20" t="s">
        <v>26</v>
      </c>
      <c r="D48" s="71">
        <v>12849.305715329996</v>
      </c>
      <c r="E48" s="71">
        <v>13517.056591870001</v>
      </c>
      <c r="F48" s="77">
        <v>17966.723199916996</v>
      </c>
      <c r="G48" s="141"/>
      <c r="H48" s="129"/>
      <c r="I48" s="129"/>
      <c r="J48" s="129"/>
      <c r="K48" s="129"/>
      <c r="L48" s="129"/>
    </row>
    <row r="49" spans="2:12" ht="15.75" x14ac:dyDescent="0.25">
      <c r="B49" s="20"/>
      <c r="D49" s="71"/>
      <c r="E49" s="71"/>
      <c r="F49" s="77"/>
      <c r="G49" s="141"/>
      <c r="H49" s="129"/>
      <c r="I49" s="129"/>
      <c r="J49" s="129"/>
      <c r="K49" s="129"/>
      <c r="L49" s="129"/>
    </row>
    <row r="50" spans="2:12" ht="15.75" x14ac:dyDescent="0.25">
      <c r="B50" s="25" t="s">
        <v>36</v>
      </c>
      <c r="D50" s="78">
        <v>0.74213399143457048</v>
      </c>
      <c r="E50" s="78">
        <v>0.69523168035165239</v>
      </c>
      <c r="F50" s="79">
        <v>0.78433653287432248</v>
      </c>
      <c r="G50" s="141"/>
      <c r="H50" s="129"/>
      <c r="I50" s="129"/>
      <c r="J50" s="129"/>
      <c r="K50" s="129"/>
      <c r="L50" s="129"/>
    </row>
    <row r="51" spans="2:12" ht="15.75" x14ac:dyDescent="0.25">
      <c r="B51" s="20" t="s">
        <v>25</v>
      </c>
      <c r="D51" s="78">
        <v>0.31249916204082784</v>
      </c>
      <c r="E51" s="78">
        <v>0.32240282079098337</v>
      </c>
      <c r="F51" s="79">
        <v>0.34399076581622201</v>
      </c>
      <c r="G51" s="141"/>
      <c r="H51" s="129"/>
      <c r="I51" s="129"/>
      <c r="J51" s="129"/>
      <c r="K51" s="129"/>
      <c r="L51" s="129"/>
    </row>
    <row r="52" spans="2:12" ht="16.5" thickBot="1" x14ac:dyDescent="0.3">
      <c r="B52" s="21" t="s">
        <v>26</v>
      </c>
      <c r="C52" s="80"/>
      <c r="D52" s="81">
        <v>1.6238792839663803</v>
      </c>
      <c r="E52" s="81">
        <v>1.5279326832272342</v>
      </c>
      <c r="F52" s="82">
        <v>1.698035113456392</v>
      </c>
      <c r="G52" s="141"/>
      <c r="H52" s="129"/>
      <c r="I52" s="129"/>
      <c r="J52" s="129"/>
      <c r="K52" s="129"/>
      <c r="L52" s="129"/>
    </row>
    <row r="53" spans="2:12" ht="15.75" x14ac:dyDescent="0.25">
      <c r="G53" s="141"/>
      <c r="I53" s="129"/>
      <c r="J53" s="129"/>
      <c r="K53" s="129"/>
      <c r="L53" s="129"/>
    </row>
  </sheetData>
  <mergeCells count="1">
    <mergeCell ref="B9:L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Ensemble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Lilia Benfarhat</cp:lastModifiedBy>
  <cp:lastPrinted>2023-03-08T13:41:15Z</cp:lastPrinted>
  <dcterms:created xsi:type="dcterms:W3CDTF">2015-06-05T18:19:34Z</dcterms:created>
  <dcterms:modified xsi:type="dcterms:W3CDTF">2024-01-10T13:28:56Z</dcterms:modified>
</cp:coreProperties>
</file>