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merce\"/>
    </mc:Choice>
  </mc:AlternateContent>
  <bookViews>
    <workbookView xWindow="-120" yWindow="-120" windowWidth="20730" windowHeight="11760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5" l="1"/>
  <c r="C49" i="5"/>
  <c r="B49" i="5"/>
  <c r="D48" i="5"/>
  <c r="C48" i="5"/>
  <c r="B48" i="5"/>
  <c r="F46" i="5"/>
  <c r="E46" i="5"/>
  <c r="F45" i="5"/>
  <c r="E45" i="5"/>
  <c r="D41" i="5"/>
  <c r="C41" i="5"/>
  <c r="B41" i="5"/>
  <c r="D40" i="5"/>
  <c r="C40" i="5"/>
  <c r="B40" i="5"/>
  <c r="F38" i="5"/>
  <c r="E38" i="5"/>
  <c r="F37" i="5"/>
  <c r="E37" i="5"/>
  <c r="D24" i="5"/>
  <c r="F22" i="5"/>
  <c r="D22" i="5"/>
  <c r="C22" i="5"/>
  <c r="E22" i="5" s="1"/>
  <c r="B22" i="5"/>
  <c r="D21" i="5"/>
  <c r="D25" i="5" s="1"/>
  <c r="C21" i="5"/>
  <c r="C24" i="5" s="1"/>
  <c r="B21" i="5"/>
  <c r="B24" i="5" s="1"/>
  <c r="C25" i="5" l="1"/>
  <c r="F21" i="5"/>
  <c r="B25" i="5"/>
  <c r="E21" i="5"/>
  <c r="C52" i="3" l="1"/>
  <c r="E49" i="3"/>
  <c r="D49" i="3"/>
  <c r="C48" i="3"/>
  <c r="I43" i="3"/>
  <c r="K43" i="3" s="1"/>
  <c r="H43" i="3"/>
  <c r="J43" i="3" s="1"/>
  <c r="G43" i="3"/>
  <c r="C53" i="3" s="1"/>
  <c r="D43" i="3"/>
  <c r="E53" i="3" s="1"/>
  <c r="C43" i="3"/>
  <c r="E43" i="3" s="1"/>
  <c r="B43" i="3"/>
  <c r="J42" i="3"/>
  <c r="I42" i="3"/>
  <c r="K42" i="3" s="1"/>
  <c r="H42" i="3"/>
  <c r="G42" i="3"/>
  <c r="F42" i="3"/>
  <c r="E42" i="3"/>
  <c r="D42" i="3"/>
  <c r="E48" i="3" s="1"/>
  <c r="C42" i="3"/>
  <c r="D48" i="3" s="1"/>
  <c r="B42" i="3"/>
  <c r="C41" i="3"/>
  <c r="K39" i="3"/>
  <c r="J39" i="3"/>
  <c r="F39" i="3"/>
  <c r="E39" i="3"/>
  <c r="K38" i="3"/>
  <c r="J38" i="3"/>
  <c r="F38" i="3"/>
  <c r="E38" i="3"/>
  <c r="J37" i="3"/>
  <c r="I37" i="3"/>
  <c r="I41" i="3" s="1"/>
  <c r="H37" i="3"/>
  <c r="G37" i="3"/>
  <c r="D37" i="3"/>
  <c r="F37" i="3" s="1"/>
  <c r="C37" i="3"/>
  <c r="B37" i="3"/>
  <c r="E37" i="3" s="1"/>
  <c r="K35" i="3"/>
  <c r="J35" i="3"/>
  <c r="F35" i="3"/>
  <c r="E35" i="3"/>
  <c r="K34" i="3"/>
  <c r="J34" i="3"/>
  <c r="F34" i="3"/>
  <c r="E34" i="3"/>
  <c r="I33" i="3"/>
  <c r="H33" i="3"/>
  <c r="K33" i="3" s="1"/>
  <c r="G33" i="3"/>
  <c r="G41" i="3" s="1"/>
  <c r="D33" i="3"/>
  <c r="F33" i="3" s="1"/>
  <c r="C33" i="3"/>
  <c r="E33" i="3" s="1"/>
  <c r="B33" i="3"/>
  <c r="K31" i="3"/>
  <c r="J31" i="3"/>
  <c r="F31" i="3"/>
  <c r="E31" i="3"/>
  <c r="K30" i="3"/>
  <c r="J30" i="3"/>
  <c r="F30" i="3"/>
  <c r="E30" i="3"/>
  <c r="J29" i="3"/>
  <c r="I29" i="3"/>
  <c r="K29" i="3" s="1"/>
  <c r="H29" i="3"/>
  <c r="G29" i="3"/>
  <c r="D29" i="3"/>
  <c r="F29" i="3" s="1"/>
  <c r="C29" i="3"/>
  <c r="B29" i="3"/>
  <c r="E29" i="3" s="1"/>
  <c r="K26" i="3"/>
  <c r="J26" i="3"/>
  <c r="F26" i="3"/>
  <c r="E26" i="3"/>
  <c r="K25" i="3"/>
  <c r="I25" i="3"/>
  <c r="H25" i="3"/>
  <c r="G25" i="3"/>
  <c r="J25" i="3" s="1"/>
  <c r="D25" i="3"/>
  <c r="F25" i="3" s="1"/>
  <c r="C25" i="3"/>
  <c r="E25" i="3" s="1"/>
  <c r="B25" i="3"/>
  <c r="K22" i="3"/>
  <c r="J22" i="3"/>
  <c r="F22" i="3"/>
  <c r="E22" i="3"/>
  <c r="I21" i="3"/>
  <c r="K21" i="3" s="1"/>
  <c r="H21" i="3"/>
  <c r="J21" i="3" s="1"/>
  <c r="G21" i="3"/>
  <c r="F21" i="3"/>
  <c r="D21" i="3"/>
  <c r="C21" i="3"/>
  <c r="E21" i="3" s="1"/>
  <c r="B21" i="3"/>
  <c r="K19" i="3"/>
  <c r="J19" i="3"/>
  <c r="F19" i="3"/>
  <c r="E19" i="3"/>
  <c r="K18" i="3"/>
  <c r="J18" i="3"/>
  <c r="F18" i="3"/>
  <c r="E18" i="3"/>
  <c r="I17" i="3"/>
  <c r="K17" i="3" s="1"/>
  <c r="H17" i="3"/>
  <c r="J17" i="3" s="1"/>
  <c r="G17" i="3"/>
  <c r="D17" i="3"/>
  <c r="C17" i="3"/>
  <c r="E17" i="3" s="1"/>
  <c r="B17" i="3"/>
  <c r="F17" i="3" l="1"/>
  <c r="B41" i="3"/>
  <c r="F43" i="3"/>
  <c r="C49" i="3"/>
  <c r="K37" i="3"/>
  <c r="E41" i="3"/>
  <c r="D41" i="3"/>
  <c r="H41" i="3"/>
  <c r="J41" i="3" s="1"/>
  <c r="D52" i="3"/>
  <c r="J33" i="3"/>
  <c r="E52" i="3"/>
  <c r="D53" i="3"/>
  <c r="D51" i="3" l="1"/>
  <c r="E47" i="3"/>
  <c r="E51" i="3"/>
  <c r="F41" i="3"/>
  <c r="C47" i="3"/>
  <c r="C51" i="3"/>
  <c r="K41" i="3"/>
  <c r="D47" i="3"/>
  <c r="G58" i="2" l="1"/>
  <c r="K54" i="2"/>
  <c r="J54" i="2"/>
  <c r="F54" i="2"/>
  <c r="E54" i="2"/>
  <c r="K53" i="2"/>
  <c r="J53" i="2"/>
  <c r="F53" i="2"/>
  <c r="E53" i="2"/>
  <c r="I52" i="2"/>
  <c r="I56" i="2" s="1"/>
  <c r="H52" i="2"/>
  <c r="H56" i="2" s="1"/>
  <c r="G52" i="2"/>
  <c r="G56" i="2" s="1"/>
  <c r="D52" i="2"/>
  <c r="F52" i="2" s="1"/>
  <c r="C52" i="2"/>
  <c r="E52" i="2" s="1"/>
  <c r="B52" i="2"/>
  <c r="K50" i="2"/>
  <c r="J50" i="2"/>
  <c r="F50" i="2"/>
  <c r="E50" i="2"/>
  <c r="K49" i="2"/>
  <c r="J49" i="2"/>
  <c r="F49" i="2"/>
  <c r="E49" i="2"/>
  <c r="I48" i="2"/>
  <c r="K48" i="2" s="1"/>
  <c r="H48" i="2"/>
  <c r="J48" i="2" s="1"/>
  <c r="G48" i="2"/>
  <c r="D48" i="2"/>
  <c r="F48" i="2" s="1"/>
  <c r="C48" i="2"/>
  <c r="E48" i="2" s="1"/>
  <c r="B48" i="2"/>
  <c r="K46" i="2"/>
  <c r="J46" i="2"/>
  <c r="F46" i="2"/>
  <c r="E46" i="2"/>
  <c r="K45" i="2"/>
  <c r="J45" i="2"/>
  <c r="F45" i="2"/>
  <c r="E45" i="2"/>
  <c r="I44" i="2"/>
  <c r="K44" i="2" s="1"/>
  <c r="H44" i="2"/>
  <c r="J44" i="2" s="1"/>
  <c r="G44" i="2"/>
  <c r="D44" i="2"/>
  <c r="F44" i="2" s="1"/>
  <c r="C44" i="2"/>
  <c r="E44" i="2" s="1"/>
  <c r="B44" i="2"/>
  <c r="I42" i="2"/>
  <c r="I58" i="2" s="1"/>
  <c r="H42" i="2"/>
  <c r="K42" i="2" s="1"/>
  <c r="G42" i="2"/>
  <c r="G40" i="2" s="1"/>
  <c r="F42" i="2"/>
  <c r="D42" i="2"/>
  <c r="D58" i="2" s="1"/>
  <c r="C42" i="2"/>
  <c r="C58" i="2" s="1"/>
  <c r="B42" i="2"/>
  <c r="E42" i="2" s="1"/>
  <c r="K41" i="2"/>
  <c r="J41" i="2"/>
  <c r="I41" i="2"/>
  <c r="I57" i="2" s="1"/>
  <c r="K57" i="2" s="1"/>
  <c r="H41" i="2"/>
  <c r="H57" i="2" s="1"/>
  <c r="G41" i="2"/>
  <c r="G57" i="2" s="1"/>
  <c r="E41" i="2"/>
  <c r="D41" i="2"/>
  <c r="F41" i="2" s="1"/>
  <c r="C41" i="2"/>
  <c r="B41" i="2"/>
  <c r="I40" i="2"/>
  <c r="K40" i="2" s="1"/>
  <c r="H40" i="2"/>
  <c r="J40" i="2" s="1"/>
  <c r="C40" i="2"/>
  <c r="B40" i="2"/>
  <c r="K38" i="2"/>
  <c r="J38" i="2"/>
  <c r="F38" i="2"/>
  <c r="E38" i="2"/>
  <c r="K37" i="2"/>
  <c r="J37" i="2"/>
  <c r="F37" i="2"/>
  <c r="E37" i="2"/>
  <c r="J36" i="2"/>
  <c r="I36" i="2"/>
  <c r="K36" i="2" s="1"/>
  <c r="H36" i="2"/>
  <c r="G36" i="2"/>
  <c r="D36" i="2"/>
  <c r="F36" i="2" s="1"/>
  <c r="C36" i="2"/>
  <c r="E36" i="2" s="1"/>
  <c r="B36" i="2"/>
  <c r="K34" i="2"/>
  <c r="J34" i="2"/>
  <c r="F34" i="2"/>
  <c r="E34" i="2"/>
  <c r="K33" i="2"/>
  <c r="J33" i="2"/>
  <c r="F33" i="2"/>
  <c r="E33" i="2"/>
  <c r="I32" i="2"/>
  <c r="K32" i="2" s="1"/>
  <c r="H32" i="2"/>
  <c r="J32" i="2" s="1"/>
  <c r="G32" i="2"/>
  <c r="D32" i="2"/>
  <c r="F32" i="2" s="1"/>
  <c r="C32" i="2"/>
  <c r="E32" i="2" s="1"/>
  <c r="B32" i="2"/>
  <c r="I30" i="2"/>
  <c r="H30" i="2"/>
  <c r="K30" i="2" s="1"/>
  <c r="G30" i="2"/>
  <c r="F30" i="2"/>
  <c r="D30" i="2"/>
  <c r="C30" i="2"/>
  <c r="B30" i="2"/>
  <c r="B28" i="2" s="1"/>
  <c r="K29" i="2"/>
  <c r="J29" i="2"/>
  <c r="I29" i="2"/>
  <c r="H29" i="2"/>
  <c r="G29" i="2"/>
  <c r="D29" i="2"/>
  <c r="F29" i="2" s="1"/>
  <c r="C29" i="2"/>
  <c r="C57" i="2" s="1"/>
  <c r="B29" i="2"/>
  <c r="B57" i="2" s="1"/>
  <c r="J28" i="2"/>
  <c r="I28" i="2"/>
  <c r="K28" i="2" s="1"/>
  <c r="H28" i="2"/>
  <c r="G28" i="2"/>
  <c r="K25" i="2"/>
  <c r="J25" i="2"/>
  <c r="F25" i="2"/>
  <c r="E25" i="2"/>
  <c r="K24" i="2"/>
  <c r="J24" i="2"/>
  <c r="I24" i="2"/>
  <c r="H24" i="2"/>
  <c r="G24" i="2"/>
  <c r="D24" i="2"/>
  <c r="F24" i="2" s="1"/>
  <c r="C24" i="2"/>
  <c r="E24" i="2" s="1"/>
  <c r="B24" i="2"/>
  <c r="K21" i="2"/>
  <c r="J21" i="2"/>
  <c r="F21" i="2"/>
  <c r="E21" i="2"/>
  <c r="I20" i="2"/>
  <c r="H20" i="2"/>
  <c r="K20" i="2" s="1"/>
  <c r="G20" i="2"/>
  <c r="F20" i="2"/>
  <c r="D20" i="2"/>
  <c r="C20" i="2"/>
  <c r="B20" i="2"/>
  <c r="E20" i="2" s="1"/>
  <c r="K18" i="2"/>
  <c r="J18" i="2"/>
  <c r="F18" i="2"/>
  <c r="E18" i="2"/>
  <c r="K17" i="2"/>
  <c r="J17" i="2"/>
  <c r="F17" i="2"/>
  <c r="E17" i="2"/>
  <c r="I16" i="2"/>
  <c r="H16" i="2"/>
  <c r="K16" i="2" s="1"/>
  <c r="G16" i="2"/>
  <c r="F16" i="2"/>
  <c r="D16" i="2"/>
  <c r="C16" i="2"/>
  <c r="B16" i="2"/>
  <c r="E16" i="2" s="1"/>
  <c r="C56" i="2" l="1"/>
  <c r="E58" i="2"/>
  <c r="D68" i="2"/>
  <c r="J56" i="2"/>
  <c r="C63" i="2"/>
  <c r="C67" i="2"/>
  <c r="D63" i="2"/>
  <c r="D67" i="2"/>
  <c r="E57" i="2"/>
  <c r="K56" i="2"/>
  <c r="B56" i="2"/>
  <c r="E68" i="2"/>
  <c r="E64" i="2"/>
  <c r="F58" i="2"/>
  <c r="J57" i="2"/>
  <c r="K58" i="2"/>
  <c r="D57" i="2"/>
  <c r="D40" i="2"/>
  <c r="F40" i="2" s="1"/>
  <c r="J52" i="2"/>
  <c r="D56" i="2"/>
  <c r="H58" i="2"/>
  <c r="J58" i="2" s="1"/>
  <c r="E40" i="2"/>
  <c r="K52" i="2"/>
  <c r="J16" i="2"/>
  <c r="J42" i="2"/>
  <c r="E30" i="2"/>
  <c r="C28" i="2"/>
  <c r="E28" i="2" s="1"/>
  <c r="E29" i="2"/>
  <c r="D28" i="2"/>
  <c r="F28" i="2" s="1"/>
  <c r="B58" i="2"/>
  <c r="J20" i="2"/>
  <c r="J30" i="2"/>
  <c r="D62" i="2" l="1"/>
  <c r="D66" i="2"/>
  <c r="E56" i="2"/>
  <c r="C62" i="2"/>
  <c r="C66" i="2"/>
  <c r="E62" i="2"/>
  <c r="E66" i="2"/>
  <c r="F56" i="2"/>
  <c r="C68" i="2"/>
  <c r="C64" i="2"/>
  <c r="E63" i="2"/>
  <c r="E67" i="2"/>
  <c r="F57" i="2"/>
  <c r="D64" i="2"/>
</calcChain>
</file>

<file path=xl/sharedStrings.xml><?xml version="1.0" encoding="utf-8"?>
<sst xmlns="http://schemas.openxmlformats.org/spreadsheetml/2006/main" count="188" uniqueCount="70">
  <si>
    <t>BALANCE COMMERCIALE</t>
  </si>
  <si>
    <t>GROUPES DE PRODUITS</t>
  </si>
  <si>
    <t>Var : en %</t>
  </si>
  <si>
    <t>2022/2021</t>
  </si>
  <si>
    <t>2023/2022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</si>
  <si>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</si>
  <si>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</si>
  <si>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</si>
  <si>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</si>
  <si>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</si>
  <si>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</si>
  <si>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</si>
  <si>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</si>
  <si>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</si>
  <si>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</si>
  <si>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</si>
  <si>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</si>
  <si>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</si>
  <si>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TYPE D'UTILISATION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</si>
  <si>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</si>
  <si>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</si>
  <si>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</si>
  <si>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</si>
  <si>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</si>
  <si>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</si>
  <si>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</si>
  <si>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</si>
  <si>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</si>
  <si>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</si>
  <si>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</si>
  <si>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</si>
  <si>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</si>
  <si>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</si>
  <si>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</si>
  <si>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 xml:space="preserve"> 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</si>
  <si>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</si>
  <si>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</si>
  <si>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</si>
  <si>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</si>
  <si>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</si>
  <si>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</si>
  <si>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</si>
  <si>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</si>
  <si>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</si>
  <si>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</si>
  <si>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</si>
  <si>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</si>
  <si>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</si>
  <si>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</si>
  <si>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</si>
  <si>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</si>
  <si>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</si>
  <si>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</si>
  <si>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</si>
  <si>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</si>
  <si>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</si>
  <si>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</si>
  <si>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</si>
  <si>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</si>
  <si>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6 mois</t>
  </si>
  <si>
    <t xml:space="preserve">   6 MOIS 2023</t>
  </si>
  <si>
    <t xml:space="preserve"> 6 mois 2021</t>
  </si>
  <si>
    <t xml:space="preserve"> 6 mois 2022</t>
  </si>
  <si>
    <t xml:space="preserve"> 6 mois 2023</t>
  </si>
  <si>
    <t>6 MOIS 2023</t>
  </si>
  <si>
    <t xml:space="preserve"> 6mois2021</t>
  </si>
  <si>
    <t xml:space="preserve"> 6mois2022</t>
  </si>
  <si>
    <t xml:space="preserve"> 6mois2023</t>
  </si>
  <si>
    <t>22/21</t>
  </si>
  <si>
    <t>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</si>
</sst>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0.000"/>
    <numFmt numFmtId="167" formatCode="#,##0.0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  <bgColor indexed="9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10" xfId="0" applyBorder="1"/>
    <xf numFmtId="0" fontId="9" fillId="0" borderId="7" xfId="0" applyFont="1" applyBorder="1" applyAlignment="1">
      <alignment vertical="center"/>
    </xf>
    <xf numFmtId="0" fontId="8" fillId="0" borderId="10" xfId="0" applyFont="1" applyBorder="1"/>
    <xf numFmtId="0" fontId="8" fillId="0" borderId="0" xfId="0" applyFont="1"/>
    <xf numFmtId="0" fontId="9" fillId="0" borderId="15" xfId="0" applyFont="1" applyBorder="1" applyAlignment="1">
      <alignment vertical="center"/>
    </xf>
    <xf numFmtId="0" fontId="13" fillId="0" borderId="0" xfId="0" applyFont="1"/>
    <xf numFmtId="0" fontId="7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5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/>
    <xf numFmtId="0" fontId="10" fillId="0" borderId="17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17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66" fontId="0" fillId="0" borderId="0" xfId="0" applyNumberFormat="1"/>
    <xf numFmtId="0" fontId="8" fillId="0" borderId="7" xfId="0" applyFont="1" applyBorder="1"/>
    <xf numFmtId="164" fontId="0" fillId="0" borderId="0" xfId="0" applyNumberFormat="1"/>
    <xf numFmtId="2" fontId="0" fillId="0" borderId="0" xfId="0" applyNumberFormat="1"/>
    <xf numFmtId="0" fontId="3" fillId="2" borderId="0" xfId="0" applyFont="1" applyFill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17" fontId="10" fillId="0" borderId="1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10" fillId="0" borderId="1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9" fontId="9" fillId="0" borderId="9" xfId="1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7" fontId="10" fillId="0" borderId="20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" fontId="9" fillId="0" borderId="9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12" xfId="0" applyFont="1" applyBorder="1"/>
    <xf numFmtId="0" fontId="0" fillId="0" borderId="1" xfId="0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0" fillId="0" borderId="2" xfId="0" applyBorder="1"/>
    <xf numFmtId="165" fontId="9" fillId="0" borderId="2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Continuous"/>
    </xf>
    <xf numFmtId="0" fontId="0" fillId="0" borderId="6" xfId="0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167" fontId="17" fillId="0" borderId="13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17" fontId="10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0" xfId="0" applyFont="1" applyAlignment="1" applyProtection="1">
      <alignment horizontal="centerContinuous"/>
      <protection locked="0"/>
    </xf>
    <xf numFmtId="0" fontId="7" fillId="0" borderId="0" xfId="0" applyFont="1"/>
    <xf numFmtId="0" fontId="9" fillId="0" borderId="0" xfId="0" applyFont="1" applyAlignment="1">
      <alignment horizontal="left"/>
    </xf>
    <xf numFmtId="17" fontId="4" fillId="0" borderId="22" xfId="0" applyNumberFormat="1" applyFont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8" fontId="0" fillId="0" borderId="0" xfId="0" applyNumberFormat="1"/>
    <xf numFmtId="49" fontId="7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1</xdr:row>
      <xdr:rowOff>76200</xdr:rowOff>
    </xdr:from>
    <xdr:to>
      <xdr:col>2</xdr:col>
      <xdr:colOff>447675</xdr:colOff>
      <xdr:row>6</xdr:row>
      <xdr:rowOff>123825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480BA0C1-E929-4AF7-B37F-E103B82EC48B}"/>
            </a:ext>
          </a:extLst>
        </xdr:cNvPr>
        <xdr:cNvSpPr>
          <a:spLocks noChangeArrowheads="1"/>
        </xdr:cNvSpPr>
      </xdr:nvSpPr>
      <xdr:spPr bwMode="auto">
        <a:xfrm>
          <a:off x="62864" y="266700"/>
          <a:ext cx="2642236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91439</xdr:colOff>
      <xdr:row>1</xdr:row>
      <xdr:rowOff>1</xdr:rowOff>
    </xdr:from>
    <xdr:to>
      <xdr:col>1</xdr:col>
      <xdr:colOff>447674</xdr:colOff>
      <xdr:row>6</xdr:row>
      <xdr:rowOff>123825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729180E0-231D-4635-B816-C7682DE10DE1}"/>
            </a:ext>
          </a:extLst>
        </xdr:cNvPr>
        <xdr:cNvSpPr>
          <a:spLocks noChangeArrowheads="1"/>
        </xdr:cNvSpPr>
      </xdr:nvSpPr>
      <xdr:spPr bwMode="auto">
        <a:xfrm>
          <a:off x="91439" y="190501"/>
          <a:ext cx="2480310" cy="93344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20/53/02</a:t>
          </a: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</xdr:colOff>
      <xdr:row>0</xdr:row>
      <xdr:rowOff>57150</xdr:rowOff>
    </xdr:from>
    <xdr:to>
      <xdr:col>1</xdr:col>
      <xdr:colOff>666750</xdr:colOff>
      <xdr:row>4</xdr:row>
      <xdr:rowOff>152400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8BDB2D30-2B3A-4566-A055-95B48A1FED6C}"/>
            </a:ext>
          </a:extLst>
        </xdr:cNvPr>
        <xdr:cNvSpPr txBox="1">
          <a:spLocks noChangeArrowheads="1"/>
        </xdr:cNvSpPr>
      </xdr:nvSpPr>
      <xdr:spPr bwMode="auto">
        <a:xfrm>
          <a:off x="264795" y="57150"/>
          <a:ext cx="246888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655320</xdr:colOff>
      <xdr:row>5</xdr:row>
      <xdr:rowOff>66675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C359EDD-7BCE-442D-B983-38135A0B85F7}"/>
            </a:ext>
          </a:extLst>
        </xdr:cNvPr>
        <xdr:cNvSpPr txBox="1">
          <a:spLocks noChangeArrowheads="1"/>
        </xdr:cNvSpPr>
      </xdr:nvSpPr>
      <xdr:spPr bwMode="auto">
        <a:xfrm>
          <a:off x="114300" y="76200"/>
          <a:ext cx="2607945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A10" sqref="A10"/>
    </sheetView>
  </sheetViews>
  <sheetFormatPr baseColWidth="10" defaultRowHeight="15" x14ac:dyDescent="0.25"/>
  <cols>
    <col min="1" max="1" width="20.85546875" customWidth="1"/>
    <col min="2" max="6" width="13" customWidth="1"/>
  </cols>
  <sheetData>
    <row r="1" spans="1:7" x14ac:dyDescent="0.25">
      <c r="A1" t="s">
        <v>34</v>
      </c>
    </row>
    <row r="8" spans="1:7" ht="15.75" x14ac:dyDescent="0.25">
      <c r="E8" s="36"/>
    </row>
    <row r="9" spans="1:7" ht="15.75" x14ac:dyDescent="0.25">
      <c r="E9" s="36"/>
    </row>
    <row r="10" spans="1:7" ht="15.75" x14ac:dyDescent="0.25">
      <c r="A10" s="37" t="s">
        <v>49</v>
      </c>
      <c r="B10" s="37"/>
      <c r="C10" s="37"/>
      <c r="D10" s="38"/>
      <c r="E10" s="38"/>
      <c r="F10" s="38"/>
    </row>
    <row r="11" spans="1:7" ht="16.5" thickBot="1" x14ac:dyDescent="0.3">
      <c r="A11" s="39"/>
      <c r="B11" s="39"/>
      <c r="C11" s="39"/>
      <c r="D11" s="17"/>
      <c r="E11" s="36"/>
      <c r="F11" s="17"/>
    </row>
    <row r="12" spans="1:7" ht="16.5" thickBot="1" x14ac:dyDescent="0.3">
      <c r="A12" s="147" t="s">
        <v>64</v>
      </c>
      <c r="B12" s="148"/>
      <c r="C12" s="148"/>
      <c r="D12" s="148"/>
      <c r="E12" s="148"/>
      <c r="F12" s="149"/>
      <c r="G12" s="18"/>
    </row>
    <row r="13" spans="1:7" ht="15.75" x14ac:dyDescent="0.25">
      <c r="A13" s="40"/>
      <c r="B13" s="40"/>
      <c r="C13" s="40"/>
      <c r="D13" s="41"/>
      <c r="E13" s="36"/>
      <c r="F13" s="41"/>
      <c r="G13" s="18"/>
    </row>
    <row r="14" spans="1:7" x14ac:dyDescent="0.25">
      <c r="A14" s="40"/>
      <c r="B14" s="40"/>
      <c r="C14" s="40"/>
      <c r="D14" s="41"/>
      <c r="E14" s="41"/>
      <c r="F14" s="41"/>
      <c r="G14" s="18"/>
    </row>
    <row r="15" spans="1:7" x14ac:dyDescent="0.25">
      <c r="A15" s="150" t="s">
        <v>50</v>
      </c>
      <c r="B15" s="150"/>
      <c r="C15" s="150"/>
      <c r="D15" s="150"/>
      <c r="E15" s="150"/>
      <c r="F15" s="150"/>
      <c r="G15" s="18"/>
    </row>
    <row r="16" spans="1:7" x14ac:dyDescent="0.25">
      <c r="A16" s="18"/>
      <c r="B16" s="18"/>
      <c r="C16" s="18"/>
      <c r="D16" s="18"/>
      <c r="E16" s="18"/>
      <c r="F16" s="18"/>
      <c r="G16" s="18"/>
    </row>
    <row r="17" spans="1:6" x14ac:dyDescent="0.25">
      <c r="A17" s="42" t="s">
        <v>51</v>
      </c>
      <c r="B17" s="18"/>
      <c r="C17" s="18"/>
      <c r="D17" s="18"/>
      <c r="E17" s="18"/>
      <c r="F17" s="18"/>
    </row>
    <row r="18" spans="1:6" ht="15.75" thickBot="1" x14ac:dyDescent="0.3">
      <c r="A18" s="43"/>
      <c r="B18" s="18"/>
      <c r="C18" s="18"/>
      <c r="D18" s="18"/>
      <c r="E18" s="18"/>
      <c r="F18" s="18"/>
    </row>
    <row r="19" spans="1:6" ht="16.5" thickTop="1" thickBot="1" x14ac:dyDescent="0.3">
      <c r="A19" s="44"/>
      <c r="B19" s="45" t="s">
        <v>52</v>
      </c>
      <c r="C19" s="45"/>
      <c r="D19" s="46"/>
      <c r="E19" s="45" t="s">
        <v>53</v>
      </c>
      <c r="F19" s="45"/>
    </row>
    <row r="20" spans="1:6" ht="15.75" thickTop="1" x14ac:dyDescent="0.25">
      <c r="A20" s="18"/>
      <c r="B20" s="47" t="s">
        <v>61</v>
      </c>
      <c r="C20" s="47" t="s">
        <v>62</v>
      </c>
      <c r="D20" s="47" t="s">
        <v>63</v>
      </c>
      <c r="E20" s="48" t="s">
        <v>3</v>
      </c>
      <c r="F20" s="48" t="s">
        <v>4</v>
      </c>
    </row>
    <row r="21" spans="1:6" x14ac:dyDescent="0.25">
      <c r="A21" s="43" t="s">
        <v>20</v>
      </c>
      <c r="B21" s="49">
        <f t="shared" ref="B21:D22" si="0">B37+B45</f>
        <v>22825.589533628001</v>
      </c>
      <c r="C21" s="49">
        <f t="shared" si="0"/>
        <v>28432.389193647999</v>
      </c>
      <c r="D21" s="49">
        <f t="shared" si="0"/>
        <v>31270.987677886998</v>
      </c>
      <c r="E21" s="50">
        <f>(C21-B21)/B21</f>
        <v>0.24563657607877912</v>
      </c>
      <c r="F21" s="50">
        <f>(D21-C21)/C21</f>
        <v>9.9836790531594236E-2</v>
      </c>
    </row>
    <row r="22" spans="1:6" x14ac:dyDescent="0.25">
      <c r="A22" s="43" t="s">
        <v>21</v>
      </c>
      <c r="B22" s="49">
        <f t="shared" si="0"/>
        <v>30373.175622920622</v>
      </c>
      <c r="C22" s="49">
        <f t="shared" si="0"/>
        <v>40207.928281883003</v>
      </c>
      <c r="D22" s="49">
        <f t="shared" si="0"/>
        <v>39957.869788455995</v>
      </c>
      <c r="E22" s="50">
        <f>(C22-B22)/B22</f>
        <v>0.32379731316407839</v>
      </c>
      <c r="F22" s="50">
        <f>(D22-C22)/C22</f>
        <v>-6.2191339895440534E-3</v>
      </c>
    </row>
    <row r="23" spans="1:6" x14ac:dyDescent="0.25">
      <c r="A23" s="43"/>
      <c r="B23" s="18"/>
      <c r="C23" s="18"/>
      <c r="D23" s="18"/>
      <c r="E23" s="18"/>
      <c r="F23" s="18"/>
    </row>
    <row r="24" spans="1:6" x14ac:dyDescent="0.25">
      <c r="A24" s="43" t="s">
        <v>54</v>
      </c>
      <c r="B24" s="49">
        <f>B21-B22</f>
        <v>-7547.5860892926212</v>
      </c>
      <c r="C24" s="49">
        <f>C21-C22</f>
        <v>-11775.539088235004</v>
      </c>
      <c r="D24" s="49">
        <f>D21-D22</f>
        <v>-8686.8821105689967</v>
      </c>
      <c r="E24" s="51"/>
      <c r="F24" s="51"/>
    </row>
    <row r="25" spans="1:6" x14ac:dyDescent="0.25">
      <c r="A25" s="43" t="s">
        <v>55</v>
      </c>
      <c r="B25" s="52">
        <f>B21/B22</f>
        <v>0.75150487446571246</v>
      </c>
      <c r="C25" s="52">
        <f>C21/C22</f>
        <v>0.70713390141165622</v>
      </c>
      <c r="D25" s="52">
        <f>D21/D22</f>
        <v>0.78259896844954746</v>
      </c>
      <c r="E25" s="51"/>
      <c r="F25" s="51"/>
    </row>
    <row r="26" spans="1:6" x14ac:dyDescent="0.25">
      <c r="A26" s="43"/>
      <c r="B26" s="18"/>
      <c r="C26" s="18"/>
      <c r="D26" s="18"/>
      <c r="E26" s="18"/>
      <c r="F26" s="18"/>
    </row>
    <row r="27" spans="1:6" x14ac:dyDescent="0.25">
      <c r="A27" s="53"/>
      <c r="B27" s="54"/>
      <c r="C27" s="54"/>
      <c r="D27" s="54"/>
      <c r="E27" s="54"/>
      <c r="F27" s="54"/>
    </row>
    <row r="28" spans="1:6" x14ac:dyDescent="0.25">
      <c r="A28" s="53"/>
      <c r="B28" s="54"/>
      <c r="C28" s="54"/>
      <c r="D28" s="54"/>
      <c r="E28" s="54"/>
      <c r="F28" s="54"/>
    </row>
    <row r="29" spans="1:6" x14ac:dyDescent="0.25">
      <c r="A29" s="43"/>
      <c r="B29" s="18"/>
      <c r="C29" s="18"/>
      <c r="D29" s="18"/>
      <c r="E29" s="18"/>
      <c r="F29" s="18"/>
    </row>
    <row r="30" spans="1:6" x14ac:dyDescent="0.25">
      <c r="A30" s="150" t="s">
        <v>56</v>
      </c>
      <c r="B30" s="150"/>
      <c r="C30" s="150"/>
      <c r="D30" s="150"/>
      <c r="E30" s="150"/>
      <c r="F30" s="150"/>
    </row>
    <row r="31" spans="1:6" ht="15.75" thickBot="1" x14ac:dyDescent="0.3">
      <c r="A31" s="43"/>
      <c r="B31" s="18"/>
      <c r="C31" s="18"/>
      <c r="D31" s="18"/>
      <c r="E31" s="18"/>
      <c r="F31" s="18"/>
    </row>
    <row r="32" spans="1:6" ht="16.5" thickTop="1" thickBot="1" x14ac:dyDescent="0.3">
      <c r="A32" s="44"/>
      <c r="B32" s="45" t="s">
        <v>52</v>
      </c>
      <c r="C32" s="45"/>
      <c r="D32" s="45"/>
      <c r="E32" s="45" t="s">
        <v>53</v>
      </c>
      <c r="F32" s="45"/>
    </row>
    <row r="33" spans="1:7" ht="15.75" thickTop="1" x14ac:dyDescent="0.25">
      <c r="A33" s="18"/>
      <c r="B33" s="47" t="s">
        <v>61</v>
      </c>
      <c r="C33" s="47" t="s">
        <v>62</v>
      </c>
      <c r="D33" s="47" t="s">
        <v>63</v>
      </c>
      <c r="E33" s="48" t="s">
        <v>3</v>
      </c>
      <c r="F33" s="48" t="s">
        <v>4</v>
      </c>
      <c r="G33" s="21"/>
    </row>
    <row r="34" spans="1:7" x14ac:dyDescent="0.25">
      <c r="A34" s="18"/>
      <c r="B34" s="18"/>
      <c r="C34" s="18"/>
      <c r="D34" s="18"/>
      <c r="E34" s="18"/>
      <c r="F34" s="18"/>
      <c r="G34" s="18"/>
    </row>
    <row r="35" spans="1:7" ht="15" customHeight="1" x14ac:dyDescent="0.25">
      <c r="A35" s="42" t="s">
        <v>57</v>
      </c>
      <c r="B35" s="18"/>
      <c r="C35" s="18"/>
      <c r="D35" s="18"/>
      <c r="E35" s="18"/>
      <c r="F35" s="18"/>
      <c r="G35" s="18"/>
    </row>
    <row r="36" spans="1:7" ht="15.75" customHeight="1" x14ac:dyDescent="0.25">
      <c r="A36" s="18"/>
      <c r="B36" s="18"/>
      <c r="C36" s="18"/>
      <c r="D36" s="18"/>
      <c r="E36" s="18"/>
      <c r="F36" s="18"/>
      <c r="G36" s="18"/>
    </row>
    <row r="37" spans="1:7" x14ac:dyDescent="0.25">
      <c r="A37" s="43" t="s">
        <v>20</v>
      </c>
      <c r="B37" s="49">
        <v>6121.2009123789994</v>
      </c>
      <c r="C37" s="49">
        <v>9058.2122611390005</v>
      </c>
      <c r="D37" s="49">
        <v>8916.9192767610002</v>
      </c>
      <c r="E37" s="50">
        <f>(C37-B37)/B37</f>
        <v>0.47980966329996416</v>
      </c>
      <c r="F37" s="50">
        <f>(D37-C37)/C37</f>
        <v>-1.559833003518442E-2</v>
      </c>
      <c r="G37" s="18"/>
    </row>
    <row r="38" spans="1:7" x14ac:dyDescent="0.25">
      <c r="A38" s="43" t="s">
        <v>21</v>
      </c>
      <c r="B38" s="49">
        <v>20107.009111383621</v>
      </c>
      <c r="C38" s="49">
        <v>27269.690024893003</v>
      </c>
      <c r="D38" s="49">
        <v>26808.290939993996</v>
      </c>
      <c r="E38" s="50">
        <f>(C38-B38)/B38</f>
        <v>0.35622806325055167</v>
      </c>
      <c r="F38" s="50">
        <f>(D38-C38)/C38</f>
        <v>-1.6919850738230654E-2</v>
      </c>
    </row>
    <row r="39" spans="1:7" x14ac:dyDescent="0.25">
      <c r="A39" s="43"/>
      <c r="B39" s="18"/>
      <c r="C39" s="18"/>
      <c r="D39" s="18"/>
      <c r="E39" s="18"/>
      <c r="F39" s="18"/>
    </row>
    <row r="40" spans="1:7" x14ac:dyDescent="0.25">
      <c r="A40" s="43" t="s">
        <v>54</v>
      </c>
      <c r="B40" s="49">
        <f>B37-B38</f>
        <v>-13985.808199004621</v>
      </c>
      <c r="C40" s="49">
        <f>C37-C38</f>
        <v>-18211.477763754003</v>
      </c>
      <c r="D40" s="49">
        <f>D37-D38</f>
        <v>-17891.371663232996</v>
      </c>
      <c r="E40" s="55"/>
      <c r="F40" s="18"/>
    </row>
    <row r="41" spans="1:7" x14ac:dyDescent="0.25">
      <c r="A41" s="43" t="s">
        <v>55</v>
      </c>
      <c r="B41" s="52">
        <f>B37/B38</f>
        <v>0.30443120000942708</v>
      </c>
      <c r="C41" s="52">
        <f>C37/C38</f>
        <v>0.33217144209817773</v>
      </c>
      <c r="D41" s="52">
        <f>D37/D38</f>
        <v>0.33261796869931304</v>
      </c>
      <c r="E41" s="18"/>
      <c r="F41" s="18"/>
    </row>
    <row r="42" spans="1:7" x14ac:dyDescent="0.25">
      <c r="A42" s="18"/>
      <c r="C42" s="18"/>
      <c r="D42" s="18"/>
      <c r="E42" s="18"/>
      <c r="F42" s="18"/>
    </row>
    <row r="43" spans="1:7" x14ac:dyDescent="0.25">
      <c r="A43" s="42" t="s">
        <v>58</v>
      </c>
      <c r="C43" s="18"/>
      <c r="D43" s="18"/>
      <c r="E43" s="18"/>
      <c r="F43" s="18"/>
    </row>
    <row r="44" spans="1:7" x14ac:dyDescent="0.25">
      <c r="A44" s="18"/>
      <c r="C44" s="18"/>
      <c r="D44" s="18"/>
      <c r="E44" s="18"/>
      <c r="F44" s="18"/>
    </row>
    <row r="45" spans="1:7" x14ac:dyDescent="0.25">
      <c r="A45" s="43" t="s">
        <v>20</v>
      </c>
      <c r="B45" s="49">
        <v>16704.388621249</v>
      </c>
      <c r="C45" s="49">
        <v>19374.176932508999</v>
      </c>
      <c r="D45" s="49">
        <v>22354.068401125998</v>
      </c>
      <c r="E45" s="50">
        <f>(C45-B45)/B45</f>
        <v>0.15982556271852214</v>
      </c>
      <c r="F45" s="50">
        <f>(D45-C45)/C45</f>
        <v>0.15380738386965359</v>
      </c>
    </row>
    <row r="46" spans="1:7" x14ac:dyDescent="0.25">
      <c r="A46" s="43" t="s">
        <v>21</v>
      </c>
      <c r="B46" s="49">
        <v>10266.166511537001</v>
      </c>
      <c r="C46" s="49">
        <v>12938.23825699</v>
      </c>
      <c r="D46" s="49">
        <v>13149.578848462001</v>
      </c>
      <c r="E46" s="50">
        <f>(C46-B46)/B46</f>
        <v>0.26027940833125535</v>
      </c>
      <c r="F46" s="50">
        <f>(D46-C46)/C46</f>
        <v>1.6334572549537178E-2</v>
      </c>
    </row>
    <row r="47" spans="1:7" x14ac:dyDescent="0.25">
      <c r="A47" s="43"/>
      <c r="B47" s="56"/>
      <c r="C47" s="18"/>
      <c r="D47" s="18"/>
      <c r="E47" s="18"/>
      <c r="F47" s="18"/>
    </row>
    <row r="48" spans="1:7" x14ac:dyDescent="0.25">
      <c r="A48" s="43" t="s">
        <v>54</v>
      </c>
      <c r="B48" s="49">
        <f>B45-B46</f>
        <v>6438.2221097119982</v>
      </c>
      <c r="C48" s="49">
        <f>C45-C46</f>
        <v>6435.9386755189989</v>
      </c>
      <c r="D48" s="49">
        <f>D45-D46</f>
        <v>9204.4895526639975</v>
      </c>
      <c r="E48" s="18"/>
      <c r="F48" s="18"/>
    </row>
    <row r="49" spans="1:6" x14ac:dyDescent="0.25">
      <c r="A49" s="43" t="s">
        <v>55</v>
      </c>
      <c r="B49" s="52">
        <f>B45/B46</f>
        <v>1.6271301076674334</v>
      </c>
      <c r="C49" s="52">
        <f>C45/C46</f>
        <v>1.4974354736466478</v>
      </c>
      <c r="D49" s="52">
        <f>D45/D46</f>
        <v>1.6999836008999309</v>
      </c>
      <c r="E49" s="18"/>
      <c r="F49" s="18"/>
    </row>
    <row r="50" spans="1:6" x14ac:dyDescent="0.25">
      <c r="A50" s="18"/>
      <c r="C50" s="18"/>
      <c r="D50" s="18"/>
      <c r="E50" s="18"/>
      <c r="F50" s="18"/>
    </row>
    <row r="51" spans="1:6" x14ac:dyDescent="0.25">
      <c r="A51" s="18"/>
      <c r="B51" s="18"/>
      <c r="C51" s="18"/>
      <c r="D51" s="18"/>
      <c r="E51" s="18"/>
      <c r="F51" s="18"/>
    </row>
    <row r="52" spans="1:6" ht="15.75" thickBot="1" x14ac:dyDescent="0.3">
      <c r="A52" s="145"/>
      <c r="B52" s="145"/>
      <c r="C52" s="145"/>
      <c r="D52" s="145"/>
      <c r="E52" s="145"/>
      <c r="F52" s="145"/>
    </row>
    <row r="53" spans="1:6" x14ac:dyDescent="0.25">
      <c r="A53" s="18"/>
      <c r="B53" s="18"/>
      <c r="C53" s="18"/>
      <c r="D53" s="18"/>
      <c r="E53" s="18"/>
      <c r="F53" s="18"/>
    </row>
  </sheetData>
  <mergeCells count="3">
    <mergeCell ref="A12:F12"/>
    <mergeCell ref="A15:F15"/>
    <mergeCell ref="A30:F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4" workbookViewId="0">
      <selection activeCell="H11" sqref="H11"/>
    </sheetView>
  </sheetViews>
  <sheetFormatPr baseColWidth="10" defaultColWidth="9.140625" defaultRowHeight="15" x14ac:dyDescent="0.25"/>
  <cols>
    <col min="1" max="1" width="33.7109375" customWidth="1"/>
    <col min="2" max="6" width="11.7109375" customWidth="1"/>
  </cols>
  <sheetData>
    <row r="1" spans="1:6" x14ac:dyDescent="0.25">
      <c r="A1" s="1"/>
    </row>
    <row r="2" spans="1:6" x14ac:dyDescent="0.25">
      <c r="A2" s="2"/>
      <c r="B2" s="3"/>
      <c r="C2" s="3"/>
      <c r="D2" s="3"/>
      <c r="E2" s="3"/>
      <c r="F2" s="3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2"/>
      <c r="B4" s="3"/>
      <c r="C4" s="3"/>
      <c r="D4" s="3"/>
      <c r="E4" s="3"/>
      <c r="F4" s="3"/>
    </row>
    <row r="5" spans="1:6" x14ac:dyDescent="0.25">
      <c r="A5" s="2"/>
      <c r="B5" s="3"/>
      <c r="C5" s="3"/>
      <c r="D5" s="3"/>
      <c r="E5" s="3"/>
      <c r="F5" s="3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2"/>
      <c r="B7" s="3"/>
      <c r="C7" s="3"/>
      <c r="D7" s="3"/>
      <c r="E7" s="3"/>
      <c r="F7" s="3"/>
    </row>
    <row r="8" spans="1:6" x14ac:dyDescent="0.25">
      <c r="A8" s="2"/>
      <c r="B8" s="3"/>
      <c r="C8" s="3"/>
      <c r="D8" s="3"/>
      <c r="E8" s="3"/>
      <c r="F8" s="3"/>
    </row>
    <row r="9" spans="1:6" ht="18.75" x14ac:dyDescent="0.3">
      <c r="A9" s="151" t="s">
        <v>0</v>
      </c>
      <c r="B9" s="151"/>
      <c r="C9" s="151"/>
      <c r="D9" s="151"/>
      <c r="E9" s="151"/>
      <c r="F9" s="151"/>
    </row>
    <row r="10" spans="1:6" x14ac:dyDescent="0.25">
      <c r="A10" s="4"/>
      <c r="B10" s="62"/>
      <c r="C10" s="62"/>
      <c r="D10" s="62"/>
      <c r="E10" s="62"/>
      <c r="F10" s="62"/>
    </row>
    <row r="11" spans="1:6" x14ac:dyDescent="0.25">
      <c r="A11" s="5" t="s">
        <v>1</v>
      </c>
      <c r="B11" s="5" t="s">
        <v>59</v>
      </c>
      <c r="C11" s="5" t="s">
        <v>59</v>
      </c>
      <c r="D11" s="5" t="s">
        <v>59</v>
      </c>
      <c r="E11" s="122" t="s">
        <v>2</v>
      </c>
      <c r="F11" s="122"/>
    </row>
    <row r="12" spans="1:6" x14ac:dyDescent="0.25">
      <c r="A12" s="80"/>
      <c r="B12" s="5">
        <v>2021</v>
      </c>
      <c r="C12" s="5">
        <v>2022</v>
      </c>
      <c r="D12" s="5">
        <v>2023</v>
      </c>
      <c r="E12" s="5" t="s">
        <v>3</v>
      </c>
      <c r="F12" s="5" t="s">
        <v>4</v>
      </c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6" t="s">
        <v>5</v>
      </c>
      <c r="B14" s="4"/>
      <c r="C14" s="4"/>
      <c r="D14" s="4"/>
      <c r="E14" s="4"/>
      <c r="F14" s="4"/>
    </row>
    <row r="15" spans="1:6" x14ac:dyDescent="0.25">
      <c r="A15" s="7" t="s">
        <v>6</v>
      </c>
      <c r="B15" s="8">
        <v>2465.9399037140001</v>
      </c>
      <c r="C15" s="8">
        <v>3160.8260489730001</v>
      </c>
      <c r="D15" s="8">
        <v>3486.7054694540002</v>
      </c>
      <c r="E15" s="9">
        <v>0.2817936253079073</v>
      </c>
      <c r="F15" s="9">
        <v>0.1030994478759384</v>
      </c>
    </row>
    <row r="16" spans="1:6" x14ac:dyDescent="0.25">
      <c r="A16" s="7" t="s">
        <v>7</v>
      </c>
      <c r="B16" s="8">
        <v>2792.8901499686203</v>
      </c>
      <c r="C16" s="8">
        <v>4173.306237709</v>
      </c>
      <c r="D16" s="8">
        <v>4025.511741844</v>
      </c>
      <c r="E16" s="9">
        <v>0.4942607885082374</v>
      </c>
      <c r="F16" s="9">
        <v>-3.5414246510252281E-2</v>
      </c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7" t="s">
        <v>8</v>
      </c>
      <c r="B18" s="8">
        <v>-326.9502462546202</v>
      </c>
      <c r="C18" s="8">
        <v>-1012.4801887359999</v>
      </c>
      <c r="D18" s="8">
        <v>-538.80627238999978</v>
      </c>
      <c r="E18" s="4"/>
      <c r="F18" s="4"/>
    </row>
    <row r="19" spans="1:6" x14ac:dyDescent="0.25">
      <c r="A19" s="7" t="s">
        <v>9</v>
      </c>
      <c r="B19" s="9">
        <v>0.88293479918703799</v>
      </c>
      <c r="C19" s="9">
        <v>0.7573913508700918</v>
      </c>
      <c r="D19" s="9">
        <v>0.86615210513752361</v>
      </c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6" t="s">
        <v>10</v>
      </c>
      <c r="B21" s="4"/>
      <c r="C21" s="4"/>
      <c r="D21" s="4"/>
      <c r="E21" s="4"/>
      <c r="F21" s="4"/>
    </row>
    <row r="22" spans="1:6" x14ac:dyDescent="0.25">
      <c r="A22" s="7" t="s">
        <v>6</v>
      </c>
      <c r="B22" s="8">
        <v>7937.7949835159998</v>
      </c>
      <c r="C22" s="8">
        <v>9793.5728948630003</v>
      </c>
      <c r="D22" s="8">
        <v>11128.907287495</v>
      </c>
      <c r="E22" s="9">
        <v>0.23379010357420374</v>
      </c>
      <c r="F22" s="9">
        <v>0.13634803222146019</v>
      </c>
    </row>
    <row r="23" spans="1:6" x14ac:dyDescent="0.25">
      <c r="A23" s="7" t="s">
        <v>7</v>
      </c>
      <c r="B23" s="8">
        <v>11114.066233368001</v>
      </c>
      <c r="C23" s="8">
        <v>15054.843565749001</v>
      </c>
      <c r="D23" s="8">
        <v>14421.055148855001</v>
      </c>
      <c r="E23" s="9">
        <v>0.35457565661697416</v>
      </c>
      <c r="F23" s="9">
        <v>-4.2098638496378696E-2</v>
      </c>
    </row>
    <row r="24" spans="1:6" x14ac:dyDescent="0.25">
      <c r="A24" s="81"/>
      <c r="B24" s="4"/>
      <c r="C24" s="4"/>
      <c r="D24" s="4"/>
      <c r="E24" s="4"/>
      <c r="F24" s="4"/>
    </row>
    <row r="25" spans="1:6" x14ac:dyDescent="0.25">
      <c r="A25" s="7" t="s">
        <v>8</v>
      </c>
      <c r="B25" s="8">
        <v>-3176.2712498520013</v>
      </c>
      <c r="C25" s="8">
        <v>-5261.2706708860005</v>
      </c>
      <c r="D25" s="8">
        <v>-3292.1478613600011</v>
      </c>
      <c r="E25" s="4"/>
      <c r="F25" s="4"/>
    </row>
    <row r="26" spans="1:6" x14ac:dyDescent="0.25">
      <c r="A26" s="7" t="s">
        <v>9</v>
      </c>
      <c r="B26" s="9">
        <v>0.7142115960839055</v>
      </c>
      <c r="C26" s="9">
        <v>0.65052638056925272</v>
      </c>
      <c r="D26" s="9">
        <v>0.77171241442611149</v>
      </c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6" t="s">
        <v>11</v>
      </c>
      <c r="B28" s="4"/>
      <c r="C28" s="4"/>
      <c r="D28" s="4"/>
      <c r="E28" s="4"/>
      <c r="F28" s="4"/>
    </row>
    <row r="29" spans="1:6" x14ac:dyDescent="0.25">
      <c r="A29" s="7" t="s">
        <v>6</v>
      </c>
      <c r="B29" s="8">
        <v>4206.8393166059996</v>
      </c>
      <c r="C29" s="8">
        <v>4874.8643047040005</v>
      </c>
      <c r="D29" s="8">
        <v>5572.246924518</v>
      </c>
      <c r="E29" s="9">
        <v>0.15879498545643317</v>
      </c>
      <c r="F29" s="9">
        <v>0.14305682706717809</v>
      </c>
    </row>
    <row r="30" spans="1:6" x14ac:dyDescent="0.25">
      <c r="A30" s="7" t="s">
        <v>7</v>
      </c>
      <c r="B30" s="8">
        <v>5625.2096072300001</v>
      </c>
      <c r="C30" s="8">
        <v>6113.6794210560001</v>
      </c>
      <c r="D30" s="8">
        <v>6407.4840676590002</v>
      </c>
      <c r="E30" s="9">
        <v>8.6835842205449001E-2</v>
      </c>
      <c r="F30" s="9">
        <v>4.8056927157664395E-2</v>
      </c>
    </row>
    <row r="31" spans="1:6" x14ac:dyDescent="0.25">
      <c r="A31" s="81"/>
      <c r="B31" s="4"/>
      <c r="C31" s="4"/>
      <c r="D31" s="4"/>
      <c r="E31" s="4"/>
      <c r="F31" s="4"/>
    </row>
    <row r="32" spans="1:6" x14ac:dyDescent="0.25">
      <c r="A32" s="7" t="s">
        <v>8</v>
      </c>
      <c r="B32" s="8">
        <v>-1418.3702906240005</v>
      </c>
      <c r="C32" s="8">
        <v>-1238.8151163519997</v>
      </c>
      <c r="D32" s="8">
        <v>-835.23714314100016</v>
      </c>
      <c r="E32" s="4"/>
      <c r="F32" s="4"/>
    </row>
    <row r="33" spans="1:6" x14ac:dyDescent="0.25">
      <c r="A33" s="7" t="s">
        <v>9</v>
      </c>
      <c r="B33" s="9">
        <v>0.74785467748597501</v>
      </c>
      <c r="C33" s="9">
        <v>0.79736995824716916</v>
      </c>
      <c r="D33" s="9">
        <v>0.86964662973463192</v>
      </c>
      <c r="E33" s="4"/>
      <c r="F33" s="4"/>
    </row>
    <row r="34" spans="1:6" x14ac:dyDescent="0.25">
      <c r="A34" s="6"/>
      <c r="B34" s="4"/>
      <c r="C34" s="4"/>
      <c r="D34" s="4"/>
      <c r="E34" s="4"/>
      <c r="F34" s="4"/>
    </row>
    <row r="35" spans="1:6" x14ac:dyDescent="0.25">
      <c r="A35" s="6" t="s">
        <v>12</v>
      </c>
      <c r="B35" s="4"/>
      <c r="C35" s="4"/>
      <c r="D35" s="4"/>
      <c r="E35" s="4"/>
      <c r="F35" s="4"/>
    </row>
    <row r="36" spans="1:6" x14ac:dyDescent="0.25">
      <c r="A36" s="7" t="s">
        <v>6</v>
      </c>
      <c r="B36" s="8">
        <v>6970.5043535790001</v>
      </c>
      <c r="C36" s="8">
        <v>8291.8643727319995</v>
      </c>
      <c r="D36" s="8">
        <v>9499.9561246430003</v>
      </c>
      <c r="E36" s="9">
        <v>0.18956447799570603</v>
      </c>
      <c r="F36" s="9">
        <v>0.14569603379956869</v>
      </c>
    </row>
    <row r="37" spans="1:6" x14ac:dyDescent="0.25">
      <c r="A37" s="7" t="s">
        <v>7</v>
      </c>
      <c r="B37" s="8">
        <v>7324.417058946</v>
      </c>
      <c r="C37" s="8">
        <v>8330.216623276001</v>
      </c>
      <c r="D37" s="8">
        <v>8628.8577126839991</v>
      </c>
      <c r="E37" s="9">
        <v>0.13732144909764843</v>
      </c>
      <c r="F37" s="9">
        <v>3.5850338942392639E-2</v>
      </c>
    </row>
    <row r="38" spans="1:6" x14ac:dyDescent="0.25">
      <c r="A38" s="81"/>
      <c r="B38" s="4"/>
      <c r="C38" s="4"/>
      <c r="D38" s="4"/>
      <c r="E38" s="4"/>
      <c r="F38" s="4"/>
    </row>
    <row r="39" spans="1:6" x14ac:dyDescent="0.25">
      <c r="A39" s="7" t="s">
        <v>8</v>
      </c>
      <c r="B39" s="8">
        <v>-353.91270536699994</v>
      </c>
      <c r="C39" s="8">
        <v>-38.352250544001436</v>
      </c>
      <c r="D39" s="8">
        <v>871.09841195900117</v>
      </c>
      <c r="E39" s="4"/>
      <c r="F39" s="4"/>
    </row>
    <row r="40" spans="1:6" x14ac:dyDescent="0.25">
      <c r="A40" s="7" t="s">
        <v>9</v>
      </c>
      <c r="B40" s="9">
        <v>0.95168042691742505</v>
      </c>
      <c r="C40" s="9">
        <v>0.99539600801774608</v>
      </c>
      <c r="D40" s="9">
        <v>1.1009517645282909</v>
      </c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6" t="s">
        <v>13</v>
      </c>
      <c r="B42" s="4"/>
      <c r="C42" s="4"/>
      <c r="D42" s="4"/>
      <c r="E42" s="4"/>
      <c r="F42" s="4"/>
    </row>
    <row r="43" spans="1:6" x14ac:dyDescent="0.25">
      <c r="A43" s="7" t="s">
        <v>6</v>
      </c>
      <c r="B43" s="8">
        <v>1244.510976213</v>
      </c>
      <c r="C43" s="8">
        <v>2311.261572376</v>
      </c>
      <c r="D43" s="8">
        <v>1583.171871777</v>
      </c>
      <c r="E43" s="9">
        <v>0.85716447387959704</v>
      </c>
      <c r="F43" s="9">
        <v>-0.31501830398647462</v>
      </c>
    </row>
    <row r="44" spans="1:6" x14ac:dyDescent="0.25">
      <c r="A44" s="7" t="s">
        <v>7</v>
      </c>
      <c r="B44" s="8">
        <v>3516.5925734080001</v>
      </c>
      <c r="C44" s="8">
        <v>6535.8824340929996</v>
      </c>
      <c r="D44" s="8">
        <v>6474.961117414</v>
      </c>
      <c r="E44" s="9">
        <v>0.85858392681496942</v>
      </c>
      <c r="F44" s="9">
        <v>-9.3210545467000555E-3</v>
      </c>
    </row>
    <row r="45" spans="1:6" x14ac:dyDescent="0.25">
      <c r="A45" s="81"/>
      <c r="B45" s="4"/>
      <c r="C45" s="4"/>
      <c r="D45" s="4"/>
      <c r="E45" s="4"/>
      <c r="F45" s="4"/>
    </row>
    <row r="46" spans="1:6" x14ac:dyDescent="0.25">
      <c r="A46" s="7" t="s">
        <v>8</v>
      </c>
      <c r="B46" s="8">
        <v>-2272.0815971950001</v>
      </c>
      <c r="C46" s="8">
        <v>-4224.6208617169996</v>
      </c>
      <c r="D46" s="8">
        <v>-4891.789245637</v>
      </c>
      <c r="E46" s="4"/>
      <c r="F46" s="4"/>
    </row>
    <row r="47" spans="1:6" x14ac:dyDescent="0.25">
      <c r="A47" s="7" t="s">
        <v>9</v>
      </c>
      <c r="B47" s="9">
        <v>0.3538968334358164</v>
      </c>
      <c r="C47" s="9">
        <v>0.35362655244834423</v>
      </c>
      <c r="D47" s="9">
        <v>0.24450677665370979</v>
      </c>
      <c r="E47" s="4"/>
      <c r="F47" s="4"/>
    </row>
    <row r="48" spans="1:6" ht="15.75" thickBot="1" x14ac:dyDescent="0.3">
      <c r="B48" s="4"/>
      <c r="C48" s="4"/>
      <c r="D48" s="4"/>
      <c r="E48" s="4"/>
      <c r="F48" s="4"/>
    </row>
    <row r="49" spans="1:12" x14ac:dyDescent="0.25">
      <c r="A49" s="82" t="s">
        <v>14</v>
      </c>
      <c r="B49" s="10">
        <v>22825.589533628001</v>
      </c>
      <c r="C49" s="10">
        <v>28432.389193648003</v>
      </c>
      <c r="D49" s="10">
        <v>31270.987677887002</v>
      </c>
      <c r="E49" s="63">
        <v>0.24563657607877926</v>
      </c>
      <c r="F49" s="63">
        <v>9.9836790531594222E-2</v>
      </c>
      <c r="H49" s="60"/>
      <c r="I49" s="60"/>
      <c r="J49" s="60"/>
      <c r="K49" s="60"/>
      <c r="L49" s="60"/>
    </row>
    <row r="50" spans="1:12" x14ac:dyDescent="0.25">
      <c r="A50" s="6" t="s">
        <v>15</v>
      </c>
      <c r="B50" s="11">
        <v>30373.175622920622</v>
      </c>
      <c r="C50" s="11">
        <v>40207.928281883003</v>
      </c>
      <c r="D50" s="11">
        <v>39957.869788455995</v>
      </c>
      <c r="E50" s="12">
        <v>0.32379731316407839</v>
      </c>
      <c r="F50" s="12">
        <v>-6.2191339895440534E-3</v>
      </c>
      <c r="H50" s="61"/>
      <c r="I50" s="61"/>
      <c r="J50" s="61"/>
      <c r="K50" s="61"/>
      <c r="L50" s="61"/>
    </row>
    <row r="51" spans="1:12" x14ac:dyDescent="0.25">
      <c r="A51" s="4"/>
      <c r="B51" s="4"/>
      <c r="C51" s="4"/>
      <c r="D51" s="4"/>
      <c r="E51" s="6"/>
      <c r="F51" s="6"/>
    </row>
    <row r="52" spans="1:12" x14ac:dyDescent="0.25">
      <c r="A52" s="6" t="s">
        <v>16</v>
      </c>
      <c r="B52" s="11">
        <v>-7547.5860892926212</v>
      </c>
      <c r="C52" s="11">
        <v>-11775.539088235</v>
      </c>
      <c r="D52" s="11">
        <v>-8686.8821105689931</v>
      </c>
      <c r="E52" s="12">
        <v>0.56017287499911561</v>
      </c>
      <c r="F52" s="12">
        <v>-0.26229431659327596</v>
      </c>
    </row>
    <row r="53" spans="1:12" ht="15.75" thickBot="1" x14ac:dyDescent="0.3">
      <c r="A53" s="13" t="s">
        <v>17</v>
      </c>
      <c r="B53" s="14">
        <v>0.75150487446571246</v>
      </c>
      <c r="C53" s="14">
        <v>0.70713390141165633</v>
      </c>
      <c r="D53" s="14">
        <v>0.78259896844954757</v>
      </c>
      <c r="E53" s="14"/>
      <c r="F53" s="14"/>
    </row>
    <row r="56" spans="1:12" x14ac:dyDescent="0.25">
      <c r="B56" s="22"/>
      <c r="C56" s="58"/>
    </row>
  </sheetData>
  <mergeCells count="1">
    <mergeCell ref="A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9"/>
  <sheetViews>
    <sheetView topLeftCell="A45" workbookViewId="0">
      <selection activeCell="H72" sqref="H72"/>
    </sheetView>
  </sheetViews>
  <sheetFormatPr baseColWidth="10" defaultRowHeight="15" x14ac:dyDescent="0.25"/>
  <cols>
    <col min="1" max="1" width="31" customWidth="1"/>
    <col min="2" max="11" width="10.5703125" customWidth="1"/>
  </cols>
  <sheetData>
    <row r="6" spans="1:11" ht="17.25" customHeight="1" x14ac:dyDescent="0.25">
      <c r="A6" s="18"/>
      <c r="B6" s="18"/>
      <c r="C6" s="18" t="s">
        <v>34</v>
      </c>
      <c r="D6" s="18"/>
      <c r="G6" s="18"/>
      <c r="H6" s="18"/>
      <c r="I6" s="18"/>
      <c r="J6" s="18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15.75" x14ac:dyDescent="0.25">
      <c r="A8" s="152" t="s">
        <v>37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17.25" customHeight="1" x14ac:dyDescent="0.25">
      <c r="B9" s="28"/>
      <c r="C9" s="28"/>
      <c r="D9" s="28"/>
      <c r="G9" s="28"/>
      <c r="H9" s="28"/>
      <c r="I9" s="28"/>
      <c r="J9" s="28"/>
    </row>
    <row r="10" spans="1:11" ht="15.75" x14ac:dyDescent="0.25">
      <c r="A10" s="153" t="s">
        <v>60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ht="15.75" thickBot="1" x14ac:dyDescent="0.3">
      <c r="A11" s="18"/>
      <c r="B11" s="18"/>
      <c r="C11" s="18"/>
      <c r="D11" s="18"/>
      <c r="E11" s="18"/>
      <c r="F11" s="18"/>
      <c r="G11" s="57"/>
      <c r="H11" s="18"/>
      <c r="I11" s="18"/>
      <c r="J11" s="18"/>
      <c r="K11" s="18"/>
    </row>
    <row r="12" spans="1:11" ht="15.75" thickBot="1" x14ac:dyDescent="0.3">
      <c r="A12" s="29" t="s">
        <v>19</v>
      </c>
      <c r="B12" s="65" t="s">
        <v>20</v>
      </c>
      <c r="C12" s="65"/>
      <c r="D12" s="64"/>
      <c r="E12" s="64"/>
      <c r="F12" s="66"/>
      <c r="G12" s="65" t="s">
        <v>21</v>
      </c>
      <c r="H12" s="65"/>
      <c r="I12" s="64"/>
      <c r="J12" s="64"/>
      <c r="K12" s="123"/>
    </row>
    <row r="13" spans="1:11" x14ac:dyDescent="0.25">
      <c r="A13" s="30"/>
      <c r="B13" s="124" t="s">
        <v>22</v>
      </c>
      <c r="C13" s="124"/>
      <c r="D13" s="28"/>
      <c r="E13" s="125" t="s">
        <v>38</v>
      </c>
      <c r="F13" s="125"/>
      <c r="G13" s="124" t="s">
        <v>22</v>
      </c>
      <c r="H13" s="124"/>
      <c r="I13" s="28"/>
      <c r="J13" s="125" t="s">
        <v>38</v>
      </c>
      <c r="K13" s="125"/>
    </row>
    <row r="14" spans="1:11" ht="15.75" thickBot="1" x14ac:dyDescent="0.3">
      <c r="A14" s="31"/>
      <c r="B14" s="67" t="s">
        <v>61</v>
      </c>
      <c r="C14" s="67" t="s">
        <v>62</v>
      </c>
      <c r="D14" s="67" t="s">
        <v>63</v>
      </c>
      <c r="E14" s="84" t="s">
        <v>3</v>
      </c>
      <c r="F14" s="84" t="s">
        <v>4</v>
      </c>
      <c r="G14" s="67" t="s">
        <v>61</v>
      </c>
      <c r="H14" s="67" t="s">
        <v>62</v>
      </c>
      <c r="I14" s="67" t="s">
        <v>63</v>
      </c>
      <c r="J14" s="84" t="s">
        <v>3</v>
      </c>
      <c r="K14" s="84" t="s">
        <v>4</v>
      </c>
    </row>
    <row r="15" spans="1:11" x14ac:dyDescent="0.25">
      <c r="A15" s="30"/>
      <c r="B15" s="20"/>
      <c r="C15" s="20"/>
      <c r="D15" s="20"/>
      <c r="E15" s="20"/>
      <c r="F15" s="75"/>
      <c r="G15" s="20"/>
      <c r="H15" s="20"/>
      <c r="I15" s="20"/>
      <c r="J15" s="20"/>
      <c r="K15" s="75"/>
    </row>
    <row r="16" spans="1:11" x14ac:dyDescent="0.25">
      <c r="A16" s="32" t="s">
        <v>39</v>
      </c>
      <c r="B16" s="85">
        <f>SUM(B17:B18)</f>
        <v>2695.314888117</v>
      </c>
      <c r="C16" s="85">
        <f>SUM(C17:C18)</f>
        <v>3478.7564411869998</v>
      </c>
      <c r="D16" s="85">
        <f>SUM(D17:D18)</f>
        <v>3800.6582605659996</v>
      </c>
      <c r="E16" s="86">
        <f t="shared" ref="E16:F18" si="0">(C16-B16)/B16</f>
        <v>0.29066791287504351</v>
      </c>
      <c r="F16" s="87">
        <f t="shared" si="0"/>
        <v>9.2533589177965683E-2</v>
      </c>
      <c r="G16" s="85">
        <f>SUM(G17:G18)</f>
        <v>3860.1641641346205</v>
      </c>
      <c r="H16" s="85">
        <f>SUM(H17:H18)</f>
        <v>5515.235155284</v>
      </c>
      <c r="I16" s="85">
        <f>SUM(I17:I18)</f>
        <v>5480.2680477720005</v>
      </c>
      <c r="J16" s="86">
        <f t="shared" ref="J16:K18" si="1">(H16-G16)/G16</f>
        <v>0.42875663333878361</v>
      </c>
      <c r="K16" s="87">
        <f t="shared" si="1"/>
        <v>-6.3400936727962499E-3</v>
      </c>
    </row>
    <row r="17" spans="1:11" x14ac:dyDescent="0.25">
      <c r="A17" s="23" t="s">
        <v>25</v>
      </c>
      <c r="B17" s="88">
        <v>2170.167487228</v>
      </c>
      <c r="C17" s="88">
        <v>2864.5514203829998</v>
      </c>
      <c r="D17" s="88">
        <v>3184.7099620589997</v>
      </c>
      <c r="E17" s="89">
        <f t="shared" si="0"/>
        <v>0.31996789982415175</v>
      </c>
      <c r="F17" s="90">
        <f t="shared" si="0"/>
        <v>0.11176568149479882</v>
      </c>
      <c r="G17" s="126">
        <v>3642.3182035566206</v>
      </c>
      <c r="H17" s="127">
        <v>5063.9948111829999</v>
      </c>
      <c r="I17" s="127">
        <v>5153.4001869740005</v>
      </c>
      <c r="J17" s="89">
        <f t="shared" si="1"/>
        <v>0.39032191263194754</v>
      </c>
      <c r="K17" s="90">
        <f t="shared" si="1"/>
        <v>1.7655108096391307E-2</v>
      </c>
    </row>
    <row r="18" spans="1:11" x14ac:dyDescent="0.25">
      <c r="A18" s="23" t="s">
        <v>26</v>
      </c>
      <c r="B18" s="88">
        <v>525.14740088899998</v>
      </c>
      <c r="C18" s="88">
        <v>614.20502080400001</v>
      </c>
      <c r="D18" s="88">
        <v>615.948298507</v>
      </c>
      <c r="E18" s="89">
        <f t="shared" si="0"/>
        <v>0.16958594818185929</v>
      </c>
      <c r="F18" s="90">
        <f t="shared" si="0"/>
        <v>2.8382667740456161E-3</v>
      </c>
      <c r="G18" s="126">
        <v>217.84596057800002</v>
      </c>
      <c r="H18" s="127">
        <v>451.24034410100001</v>
      </c>
      <c r="I18" s="127">
        <v>326.86786079799998</v>
      </c>
      <c r="J18" s="89">
        <f t="shared" si="1"/>
        <v>1.0713734737322929</v>
      </c>
      <c r="K18" s="90">
        <f t="shared" si="1"/>
        <v>-0.27562358935521519</v>
      </c>
    </row>
    <row r="19" spans="1:11" x14ac:dyDescent="0.25">
      <c r="A19" s="23"/>
      <c r="B19" s="88"/>
      <c r="C19" s="88"/>
      <c r="D19" s="88"/>
      <c r="E19" s="89"/>
      <c r="F19" s="90"/>
      <c r="G19" s="88"/>
      <c r="H19" s="88"/>
      <c r="I19" s="88"/>
      <c r="J19" s="89"/>
      <c r="K19" s="90"/>
    </row>
    <row r="20" spans="1:11" x14ac:dyDescent="0.25">
      <c r="A20" s="32" t="s">
        <v>40</v>
      </c>
      <c r="B20" s="85">
        <f>B21+B22</f>
        <v>1244.510976213</v>
      </c>
      <c r="C20" s="85">
        <f>C21+C22</f>
        <v>2311.261572376</v>
      </c>
      <c r="D20" s="85">
        <f>D21+D22</f>
        <v>1583.171871777</v>
      </c>
      <c r="E20" s="86">
        <f>(C20-B20)/B20</f>
        <v>0.85716447387959704</v>
      </c>
      <c r="F20" s="87">
        <f>(D20-C20)/C20</f>
        <v>-0.31501830398647462</v>
      </c>
      <c r="G20" s="85">
        <f>SUM(G21:G22)</f>
        <v>3516.5925734080001</v>
      </c>
      <c r="H20" s="85">
        <f>SUM(H21:H22)</f>
        <v>6535.8824340929996</v>
      </c>
      <c r="I20" s="85">
        <f>SUM(I21:I22)</f>
        <v>6474.961117414</v>
      </c>
      <c r="J20" s="86">
        <f>(H20-G20)/G20</f>
        <v>0.85858392681496942</v>
      </c>
      <c r="K20" s="87">
        <f>(I20-H20)/H20</f>
        <v>-9.3210545467000555E-3</v>
      </c>
    </row>
    <row r="21" spans="1:11" x14ac:dyDescent="0.25">
      <c r="A21" s="23" t="s">
        <v>25</v>
      </c>
      <c r="B21" s="88">
        <v>1244.510976213</v>
      </c>
      <c r="C21" s="88">
        <v>2311.261572376</v>
      </c>
      <c r="D21" s="88">
        <v>1583.171871777</v>
      </c>
      <c r="E21" s="89">
        <f>(C21-B21)/B21</f>
        <v>0.85716447387959704</v>
      </c>
      <c r="F21" s="90">
        <f>(D21-C21)/C21</f>
        <v>-0.31501830398647462</v>
      </c>
      <c r="G21" s="126">
        <v>3516.5925734080001</v>
      </c>
      <c r="H21" s="127">
        <v>6535.8824340929996</v>
      </c>
      <c r="I21" s="127">
        <v>6474.961117414</v>
      </c>
      <c r="J21" s="89">
        <f>(H21-G21)/G21</f>
        <v>0.85858392681496942</v>
      </c>
      <c r="K21" s="90">
        <f>(I21-H21)/H21</f>
        <v>-9.3210545467000555E-3</v>
      </c>
    </row>
    <row r="22" spans="1:11" x14ac:dyDescent="0.25">
      <c r="A22" s="23" t="s">
        <v>26</v>
      </c>
      <c r="B22" s="88">
        <v>0</v>
      </c>
      <c r="C22" s="88">
        <v>0</v>
      </c>
      <c r="D22" s="88">
        <v>0</v>
      </c>
      <c r="E22" s="89"/>
      <c r="F22" s="90"/>
      <c r="G22" s="88">
        <v>0</v>
      </c>
      <c r="H22" s="88">
        <v>0</v>
      </c>
      <c r="I22" s="88">
        <v>0</v>
      </c>
      <c r="J22" s="89"/>
      <c r="K22" s="90"/>
    </row>
    <row r="23" spans="1:11" x14ac:dyDescent="0.25">
      <c r="A23" s="23"/>
      <c r="B23" s="88"/>
      <c r="C23" s="88"/>
      <c r="D23" s="88"/>
      <c r="E23" s="89"/>
      <c r="F23" s="90"/>
      <c r="G23" s="88"/>
      <c r="H23" s="88"/>
      <c r="I23" s="88"/>
      <c r="J23" s="89"/>
      <c r="K23" s="90"/>
    </row>
    <row r="24" spans="1:11" x14ac:dyDescent="0.25">
      <c r="A24" s="32" t="s">
        <v>41</v>
      </c>
      <c r="B24" s="85">
        <f>SUM(B25:B26)</f>
        <v>864.02572041799999</v>
      </c>
      <c r="C24" s="85">
        <f>SUM(C25:C26)</f>
        <v>1611.985872746</v>
      </c>
      <c r="D24" s="85">
        <f>SUM(D25:D26)</f>
        <v>1556.4592635720001</v>
      </c>
      <c r="E24" s="86">
        <f>(C24-B24)/B24</f>
        <v>0.86566885065198118</v>
      </c>
      <c r="F24" s="87">
        <f>(D24-C24)/C24</f>
        <v>-3.44460892076002E-2</v>
      </c>
      <c r="G24" s="85">
        <f>SUM(G25:G26)</f>
        <v>605.79237178300002</v>
      </c>
      <c r="H24" s="85">
        <f>SUM(H25:H26)</f>
        <v>1023.9339776219999</v>
      </c>
      <c r="I24" s="85">
        <f>SUM(I25:I26)</f>
        <v>810.41150192300006</v>
      </c>
      <c r="J24" s="86">
        <f>(H24-G24)/G24</f>
        <v>0.69023914019964216</v>
      </c>
      <c r="K24" s="87">
        <f>(I24-H24)/H24</f>
        <v>-0.20853148773799632</v>
      </c>
    </row>
    <row r="25" spans="1:11" x14ac:dyDescent="0.25">
      <c r="A25" s="23" t="s">
        <v>25</v>
      </c>
      <c r="B25" s="88">
        <v>864.02572041799999</v>
      </c>
      <c r="C25" s="88">
        <v>1611.985872746</v>
      </c>
      <c r="D25" s="88">
        <v>1556.4592635720001</v>
      </c>
      <c r="E25" s="89">
        <f>(C25-B25)/B25</f>
        <v>0.86566885065198118</v>
      </c>
      <c r="F25" s="90">
        <f>(D25-C25)/C25</f>
        <v>-3.44460892076002E-2</v>
      </c>
      <c r="G25" s="126">
        <v>605.79237178300002</v>
      </c>
      <c r="H25" s="127">
        <v>1023.9339776219999</v>
      </c>
      <c r="I25" s="127">
        <v>810.41150192300006</v>
      </c>
      <c r="J25" s="89">
        <f>(H25-G25)/G25</f>
        <v>0.69023914019964216</v>
      </c>
      <c r="K25" s="90">
        <f>(I25-H25)/H25</f>
        <v>-0.20853148773799632</v>
      </c>
    </row>
    <row r="26" spans="1:11" x14ac:dyDescent="0.25">
      <c r="A26" s="23" t="s">
        <v>26</v>
      </c>
      <c r="B26" s="88">
        <v>0</v>
      </c>
      <c r="C26" s="88">
        <v>0</v>
      </c>
      <c r="D26" s="88">
        <v>0</v>
      </c>
      <c r="E26" s="89"/>
      <c r="F26" s="90"/>
      <c r="G26" s="88">
        <v>0</v>
      </c>
      <c r="H26" s="88">
        <v>0</v>
      </c>
      <c r="I26" s="88">
        <v>0</v>
      </c>
      <c r="J26" s="89"/>
      <c r="K26" s="90"/>
    </row>
    <row r="27" spans="1:11" x14ac:dyDescent="0.25">
      <c r="A27" s="23"/>
      <c r="B27" s="88"/>
      <c r="C27" s="88"/>
      <c r="D27" s="88"/>
      <c r="E27" s="89"/>
      <c r="F27" s="90"/>
      <c r="G27" s="88"/>
      <c r="H27" s="88"/>
      <c r="I27" s="88"/>
      <c r="J27" s="89"/>
      <c r="K27" s="90"/>
    </row>
    <row r="28" spans="1:11" x14ac:dyDescent="0.25">
      <c r="A28" s="32" t="s">
        <v>42</v>
      </c>
      <c r="B28" s="85">
        <f>SUM(B29:B30)</f>
        <v>4479.0283857089998</v>
      </c>
      <c r="C28" s="85">
        <f>SUM(C29:C30)</f>
        <v>5507.4835085280001</v>
      </c>
      <c r="D28" s="85">
        <f>SUM(D29:D30)</f>
        <v>6261.3263453369991</v>
      </c>
      <c r="E28" s="86">
        <f t="shared" ref="E28:F30" si="2">(C28-B28)/B28</f>
        <v>0.22961567426106025</v>
      </c>
      <c r="F28" s="87">
        <f t="shared" si="2"/>
        <v>0.1368760951606518</v>
      </c>
      <c r="G28" s="85">
        <f>SUM(G29:G30)</f>
        <v>3429.4269031519998</v>
      </c>
      <c r="H28" s="85">
        <f>SUM(H29:H30)</f>
        <v>4536.9368047830003</v>
      </c>
      <c r="I28" s="85">
        <f>SUM(I29:I30)</f>
        <v>4474.1974539729999</v>
      </c>
      <c r="J28" s="86">
        <f t="shared" ref="J28:K30" si="3">(H28-G28)/G28</f>
        <v>0.32294314266126617</v>
      </c>
      <c r="K28" s="87">
        <f t="shared" si="3"/>
        <v>-1.3828570577368039E-2</v>
      </c>
    </row>
    <row r="29" spans="1:11" x14ac:dyDescent="0.25">
      <c r="A29" s="23" t="s">
        <v>25</v>
      </c>
      <c r="B29" s="91">
        <f t="shared" ref="B29:D30" si="4">B33+B37</f>
        <v>126.24721887299999</v>
      </c>
      <c r="C29" s="91">
        <f t="shared" si="4"/>
        <v>199.50805860099999</v>
      </c>
      <c r="D29" s="91">
        <f t="shared" si="4"/>
        <v>275.15842606299998</v>
      </c>
      <c r="E29" s="89">
        <f t="shared" si="2"/>
        <v>0.58029666223140863</v>
      </c>
      <c r="F29" s="90">
        <f t="shared" si="2"/>
        <v>0.37918452012655096</v>
      </c>
      <c r="G29" s="91">
        <f t="shared" ref="G29:I30" si="5">G33+G37</f>
        <v>730.39436541100008</v>
      </c>
      <c r="H29" s="91">
        <f t="shared" si="5"/>
        <v>864.07383732499989</v>
      </c>
      <c r="I29" s="91">
        <f t="shared" si="5"/>
        <v>751.11249561399995</v>
      </c>
      <c r="J29" s="89">
        <f t="shared" si="3"/>
        <v>0.18302369000173907</v>
      </c>
      <c r="K29" s="90">
        <f t="shared" si="3"/>
        <v>-0.13073112138275786</v>
      </c>
    </row>
    <row r="30" spans="1:11" x14ac:dyDescent="0.25">
      <c r="A30" s="23" t="s">
        <v>26</v>
      </c>
      <c r="B30" s="91">
        <f t="shared" si="4"/>
        <v>4352.781166836</v>
      </c>
      <c r="C30" s="91">
        <f t="shared" si="4"/>
        <v>5307.9754499270002</v>
      </c>
      <c r="D30" s="91">
        <f t="shared" si="4"/>
        <v>5986.1679192739994</v>
      </c>
      <c r="E30" s="89">
        <f t="shared" si="2"/>
        <v>0.21944459105104125</v>
      </c>
      <c r="F30" s="90">
        <f t="shared" si="2"/>
        <v>0.12776857687921789</v>
      </c>
      <c r="G30" s="91">
        <f t="shared" si="5"/>
        <v>2699.0325377409999</v>
      </c>
      <c r="H30" s="91">
        <f t="shared" si="5"/>
        <v>3672.8629674580002</v>
      </c>
      <c r="I30" s="91">
        <f t="shared" si="5"/>
        <v>3723.0849583590002</v>
      </c>
      <c r="J30" s="89">
        <f t="shared" si="3"/>
        <v>0.36080722114304847</v>
      </c>
      <c r="K30" s="90">
        <f t="shared" si="3"/>
        <v>1.3673799253054852E-2</v>
      </c>
    </row>
    <row r="31" spans="1:11" x14ac:dyDescent="0.25">
      <c r="A31" s="23"/>
      <c r="B31" s="88"/>
      <c r="C31" s="88"/>
      <c r="D31" s="88"/>
      <c r="E31" s="89"/>
      <c r="F31" s="90"/>
      <c r="G31" s="88"/>
      <c r="H31" s="88"/>
      <c r="I31" s="88"/>
      <c r="J31" s="89"/>
      <c r="K31" s="90"/>
    </row>
    <row r="32" spans="1:11" x14ac:dyDescent="0.25">
      <c r="A32" s="32" t="s">
        <v>43</v>
      </c>
      <c r="B32" s="85">
        <f>SUM(B33:B34)</f>
        <v>3752.3621583259996</v>
      </c>
      <c r="C32" s="85">
        <f>SUM(C33:C34)</f>
        <v>4541.7857804639998</v>
      </c>
      <c r="D32" s="85">
        <f>SUM(D33:D34)</f>
        <v>5095.7615414880001</v>
      </c>
      <c r="E32" s="86">
        <f t="shared" ref="E32:F34" si="6">(C32-B32)/B32</f>
        <v>0.21038044539127776</v>
      </c>
      <c r="F32" s="87">
        <f t="shared" si="6"/>
        <v>0.12197311537828735</v>
      </c>
      <c r="G32" s="85">
        <f>SUM(G33:G34)</f>
        <v>2896.2222647620001</v>
      </c>
      <c r="H32" s="85">
        <f>SUM(H33:H34)</f>
        <v>3856.8145175150003</v>
      </c>
      <c r="I32" s="85">
        <f>SUM(I33:I34)</f>
        <v>3767.5959695330002</v>
      </c>
      <c r="J32" s="86">
        <f t="shared" ref="J32:K34" si="7">(H32-G32)/G32</f>
        <v>0.3316707645129362</v>
      </c>
      <c r="K32" s="87">
        <f t="shared" si="7"/>
        <v>-2.3132703835465954E-2</v>
      </c>
    </row>
    <row r="33" spans="1:11" x14ac:dyDescent="0.25">
      <c r="A33" s="23" t="s">
        <v>25</v>
      </c>
      <c r="B33" s="88">
        <v>107.41912474999999</v>
      </c>
      <c r="C33" s="88">
        <v>175.572481931</v>
      </c>
      <c r="D33" s="88">
        <v>237.941622</v>
      </c>
      <c r="E33" s="89">
        <f t="shared" si="6"/>
        <v>0.6344620414625004</v>
      </c>
      <c r="F33" s="90">
        <f t="shared" si="6"/>
        <v>0.35523300339008179</v>
      </c>
      <c r="G33" s="126">
        <v>600.77530466100006</v>
      </c>
      <c r="H33" s="127">
        <v>703.91530086699993</v>
      </c>
      <c r="I33" s="127">
        <v>612.38597538900001</v>
      </c>
      <c r="J33" s="89">
        <f t="shared" si="7"/>
        <v>0.17167815555301286</v>
      </c>
      <c r="K33" s="90">
        <f t="shared" si="7"/>
        <v>-0.13002889035834977</v>
      </c>
    </row>
    <row r="34" spans="1:11" x14ac:dyDescent="0.25">
      <c r="A34" s="23" t="s">
        <v>26</v>
      </c>
      <c r="B34" s="88">
        <v>3644.9430335759998</v>
      </c>
      <c r="C34" s="88">
        <v>4366.2132985329999</v>
      </c>
      <c r="D34" s="88">
        <v>4857.8199194879999</v>
      </c>
      <c r="E34" s="89">
        <f t="shared" si="6"/>
        <v>0.19788245201993526</v>
      </c>
      <c r="F34" s="90">
        <f t="shared" si="6"/>
        <v>0.1125933588998445</v>
      </c>
      <c r="G34" s="126">
        <v>2295.4469601010001</v>
      </c>
      <c r="H34" s="127">
        <v>3152.8992166480002</v>
      </c>
      <c r="I34" s="127">
        <v>3155.2099941440001</v>
      </c>
      <c r="J34" s="89">
        <f t="shared" si="7"/>
        <v>0.37354479169027371</v>
      </c>
      <c r="K34" s="90">
        <f t="shared" si="7"/>
        <v>7.3290560123155473E-4</v>
      </c>
    </row>
    <row r="35" spans="1:11" x14ac:dyDescent="0.25">
      <c r="A35" s="23"/>
      <c r="B35" s="88"/>
      <c r="C35" s="88"/>
      <c r="D35" s="88"/>
      <c r="E35" s="89"/>
      <c r="F35" s="90"/>
      <c r="G35" s="88"/>
      <c r="H35" s="88"/>
      <c r="I35" s="88"/>
      <c r="J35" s="89"/>
      <c r="K35" s="90"/>
    </row>
    <row r="36" spans="1:11" x14ac:dyDescent="0.25">
      <c r="A36" s="32" t="s">
        <v>44</v>
      </c>
      <c r="B36" s="85">
        <f>SUM(B37:B38)</f>
        <v>726.66622738299998</v>
      </c>
      <c r="C36" s="85">
        <f>SUM(C37:C38)</f>
        <v>965.6977280640001</v>
      </c>
      <c r="D36" s="85">
        <f>SUM(D37:D38)</f>
        <v>1165.5648038489999</v>
      </c>
      <c r="E36" s="86">
        <f t="shared" ref="E36:F38" si="8">(C36-B36)/B36</f>
        <v>0.32894263098182364</v>
      </c>
      <c r="F36" s="87">
        <f t="shared" si="8"/>
        <v>0.20696649684129101</v>
      </c>
      <c r="G36" s="85">
        <f>SUM(G37:G38)</f>
        <v>533.20463839000001</v>
      </c>
      <c r="H36" s="85">
        <f>SUM(H37:H38)</f>
        <v>680.12228726800004</v>
      </c>
      <c r="I36" s="85">
        <f>SUM(I37:I38)</f>
        <v>706.60148443999992</v>
      </c>
      <c r="J36" s="86">
        <f t="shared" ref="J36:K38" si="9">(H36-G36)/G36</f>
        <v>0.27553707957532914</v>
      </c>
      <c r="K36" s="87">
        <f t="shared" si="9"/>
        <v>3.8932994356595522E-2</v>
      </c>
    </row>
    <row r="37" spans="1:11" x14ac:dyDescent="0.25">
      <c r="A37" s="23" t="s">
        <v>25</v>
      </c>
      <c r="B37" s="88">
        <v>18.828094123</v>
      </c>
      <c r="C37" s="88">
        <v>23.93557667</v>
      </c>
      <c r="D37" s="88">
        <v>37.216804062999998</v>
      </c>
      <c r="E37" s="89">
        <f t="shared" si="8"/>
        <v>0.27126922744457749</v>
      </c>
      <c r="F37" s="90">
        <f t="shared" si="8"/>
        <v>0.55487392579290629</v>
      </c>
      <c r="G37" s="126">
        <v>129.61906074999999</v>
      </c>
      <c r="H37" s="127">
        <v>160.15853645800001</v>
      </c>
      <c r="I37" s="127">
        <v>138.726520225</v>
      </c>
      <c r="J37" s="89">
        <f t="shared" si="9"/>
        <v>0.23560945073427428</v>
      </c>
      <c r="K37" s="90">
        <f t="shared" si="9"/>
        <v>-0.13381750799540021</v>
      </c>
    </row>
    <row r="38" spans="1:11" x14ac:dyDescent="0.25">
      <c r="A38" s="23" t="s">
        <v>26</v>
      </c>
      <c r="B38" s="88">
        <v>707.83813325999995</v>
      </c>
      <c r="C38" s="88">
        <v>941.76215139400006</v>
      </c>
      <c r="D38" s="88">
        <v>1128.3479997859999</v>
      </c>
      <c r="E38" s="89">
        <f t="shared" si="8"/>
        <v>0.33047671090655434</v>
      </c>
      <c r="F38" s="90">
        <f t="shared" si="8"/>
        <v>0.19812417404523508</v>
      </c>
      <c r="G38" s="126">
        <v>403.58557764</v>
      </c>
      <c r="H38" s="127">
        <v>519.96375080999996</v>
      </c>
      <c r="I38" s="127">
        <v>567.87496421499998</v>
      </c>
      <c r="J38" s="89">
        <f t="shared" si="9"/>
        <v>0.28836058476254517</v>
      </c>
      <c r="K38" s="90">
        <f t="shared" si="9"/>
        <v>9.2143372168471141E-2</v>
      </c>
    </row>
    <row r="39" spans="1:11" x14ac:dyDescent="0.25">
      <c r="A39" s="23"/>
      <c r="B39" s="88"/>
      <c r="C39" s="88"/>
      <c r="D39" s="88"/>
      <c r="E39" s="89"/>
      <c r="F39" s="90"/>
      <c r="G39" s="88"/>
      <c r="H39" s="88"/>
      <c r="I39" s="88"/>
      <c r="J39" s="89"/>
      <c r="K39" s="90"/>
    </row>
    <row r="40" spans="1:11" x14ac:dyDescent="0.25">
      <c r="A40" s="32" t="s">
        <v>45</v>
      </c>
      <c r="B40" s="85">
        <f>SUM(B41:B42)</f>
        <v>10793.582446459999</v>
      </c>
      <c r="C40" s="85">
        <f>SUM(C41:C42)</f>
        <v>12159.805637705998</v>
      </c>
      <c r="D40" s="85">
        <f>SUM(D41:D42)</f>
        <v>14416.443743685</v>
      </c>
      <c r="E40" s="86">
        <f t="shared" ref="E40:F42" si="10">(C40-B40)/B40</f>
        <v>0.12657736187433147</v>
      </c>
      <c r="F40" s="87">
        <f t="shared" si="10"/>
        <v>0.18558175790092044</v>
      </c>
      <c r="G40" s="85">
        <f>SUM(G41:G42)</f>
        <v>13153.51175209</v>
      </c>
      <c r="H40" s="85">
        <f>SUM(H41:H42)</f>
        <v>14906.382857122</v>
      </c>
      <c r="I40" s="85">
        <f>SUM(I41:I42)</f>
        <v>15269.373965728</v>
      </c>
      <c r="J40" s="86">
        <f t="shared" ref="J40:K42" si="11">(H40-G40)/G40</f>
        <v>0.13326259466438542</v>
      </c>
      <c r="K40" s="87">
        <f t="shared" si="11"/>
        <v>2.4351387730026638E-2</v>
      </c>
    </row>
    <row r="41" spans="1:11" x14ac:dyDescent="0.25">
      <c r="A41" s="23" t="s">
        <v>25</v>
      </c>
      <c r="B41" s="91">
        <f t="shared" ref="B41:D42" si="12">B45+B49</f>
        <v>773.94799564899995</v>
      </c>
      <c r="C41" s="91">
        <f t="shared" si="12"/>
        <v>840.90048454400005</v>
      </c>
      <c r="D41" s="91">
        <f t="shared" si="12"/>
        <v>1025.2612334969999</v>
      </c>
      <c r="E41" s="89">
        <f t="shared" si="10"/>
        <v>8.6507736012490843E-2</v>
      </c>
      <c r="F41" s="90">
        <f t="shared" si="10"/>
        <v>0.21924205341964362</v>
      </c>
      <c r="G41" s="91">
        <f t="shared" ref="G41:I42" si="13">G45+G49</f>
        <v>7487.0680539280002</v>
      </c>
      <c r="H41" s="91">
        <f t="shared" si="13"/>
        <v>8265.6496306240006</v>
      </c>
      <c r="I41" s="91">
        <f t="shared" si="13"/>
        <v>8451.8304982959999</v>
      </c>
      <c r="J41" s="89">
        <f t="shared" si="11"/>
        <v>0.10399018295119235</v>
      </c>
      <c r="K41" s="90">
        <f t="shared" si="11"/>
        <v>2.2524650329020044E-2</v>
      </c>
    </row>
    <row r="42" spans="1:11" x14ac:dyDescent="0.25">
      <c r="A42" s="23" t="s">
        <v>26</v>
      </c>
      <c r="B42" s="91">
        <f t="shared" si="12"/>
        <v>10019.634450811</v>
      </c>
      <c r="C42" s="91">
        <f t="shared" si="12"/>
        <v>11318.905153161999</v>
      </c>
      <c r="D42" s="91">
        <f t="shared" si="12"/>
        <v>13391.182510188</v>
      </c>
      <c r="E42" s="89">
        <f t="shared" si="10"/>
        <v>0.12967246547061753</v>
      </c>
      <c r="F42" s="90">
        <f t="shared" si="10"/>
        <v>0.1830810779828029</v>
      </c>
      <c r="G42" s="91">
        <f t="shared" si="13"/>
        <v>5666.4436981620001</v>
      </c>
      <c r="H42" s="91">
        <f t="shared" si="13"/>
        <v>6640.7332264979996</v>
      </c>
      <c r="I42" s="91">
        <f t="shared" si="13"/>
        <v>6817.5434674320004</v>
      </c>
      <c r="J42" s="89">
        <f t="shared" si="11"/>
        <v>0.17194021157432932</v>
      </c>
      <c r="K42" s="90">
        <f t="shared" si="11"/>
        <v>2.6625108237820595E-2</v>
      </c>
    </row>
    <row r="43" spans="1:11" x14ac:dyDescent="0.25">
      <c r="A43" s="23"/>
      <c r="B43" s="88"/>
      <c r="C43" s="88"/>
      <c r="D43" s="88"/>
      <c r="E43" s="89"/>
      <c r="F43" s="90"/>
      <c r="G43" s="88"/>
      <c r="H43" s="88"/>
      <c r="I43" s="88"/>
      <c r="J43" s="89"/>
      <c r="K43" s="90"/>
    </row>
    <row r="44" spans="1:11" x14ac:dyDescent="0.25">
      <c r="A44" s="32" t="s">
        <v>46</v>
      </c>
      <c r="B44" s="85">
        <f>SUM(B45:B46)</f>
        <v>4295.1578256840003</v>
      </c>
      <c r="C44" s="85">
        <f>SUM(C45:C46)</f>
        <v>4822.4165507529997</v>
      </c>
      <c r="D44" s="85">
        <f>SUM(D45:D46)</f>
        <v>5471.620399591</v>
      </c>
      <c r="E44" s="86">
        <f t="shared" ref="E44:F46" si="14">(C44-B44)/B44</f>
        <v>0.12275654270865678</v>
      </c>
      <c r="F44" s="87">
        <f t="shared" si="14"/>
        <v>0.13462210118216145</v>
      </c>
      <c r="G44" s="85">
        <f>SUM(G45:G46)</f>
        <v>8423.4309496829992</v>
      </c>
      <c r="H44" s="85">
        <f>SUM(H45:H46)</f>
        <v>9643.9861752659999</v>
      </c>
      <c r="I44" s="85">
        <f>SUM(I45:I46)</f>
        <v>9796.3653316119999</v>
      </c>
      <c r="J44" s="86">
        <f t="shared" ref="J44:K46" si="15">(H44-G44)/G44</f>
        <v>0.14490000961293975</v>
      </c>
      <c r="K44" s="87">
        <f t="shared" si="15"/>
        <v>1.5800432889131244E-2</v>
      </c>
    </row>
    <row r="45" spans="1:11" x14ac:dyDescent="0.25">
      <c r="A45" s="23" t="s">
        <v>25</v>
      </c>
      <c r="B45" s="88">
        <v>679.60893029900001</v>
      </c>
      <c r="C45" s="88">
        <v>718.32387844200002</v>
      </c>
      <c r="D45" s="88">
        <v>896.47880485199994</v>
      </c>
      <c r="E45" s="89">
        <f t="shared" si="14"/>
        <v>5.6966508850857842E-2</v>
      </c>
      <c r="F45" s="90">
        <f t="shared" si="14"/>
        <v>0.24801476291781768</v>
      </c>
      <c r="G45" s="88">
        <v>5810.1137274829998</v>
      </c>
      <c r="H45" s="88">
        <v>6549.1680522309998</v>
      </c>
      <c r="I45" s="88">
        <v>6799.5857021680004</v>
      </c>
      <c r="J45" s="89">
        <f t="shared" si="15"/>
        <v>0.12720135257458476</v>
      </c>
      <c r="K45" s="90">
        <f t="shared" si="15"/>
        <v>3.8236558894178138E-2</v>
      </c>
    </row>
    <row r="46" spans="1:11" x14ac:dyDescent="0.25">
      <c r="A46" s="23" t="s">
        <v>26</v>
      </c>
      <c r="B46" s="88">
        <v>3615.5488953849999</v>
      </c>
      <c r="C46" s="88">
        <v>4104.0926723109997</v>
      </c>
      <c r="D46" s="88">
        <v>4575.1415947389996</v>
      </c>
      <c r="E46" s="89">
        <f t="shared" si="14"/>
        <v>0.13512298991436469</v>
      </c>
      <c r="F46" s="90">
        <f t="shared" si="14"/>
        <v>0.11477541080054462</v>
      </c>
      <c r="G46" s="88">
        <v>2613.3172221999998</v>
      </c>
      <c r="H46" s="88">
        <v>3094.8181230350001</v>
      </c>
      <c r="I46" s="88">
        <v>2996.779629444</v>
      </c>
      <c r="J46" s="89">
        <f t="shared" si="15"/>
        <v>0.18424892957681296</v>
      </c>
      <c r="K46" s="90">
        <f t="shared" si="15"/>
        <v>-3.1678273065965046E-2</v>
      </c>
    </row>
    <row r="47" spans="1:11" x14ac:dyDescent="0.25">
      <c r="A47" s="23"/>
      <c r="B47" s="88"/>
      <c r="C47" s="88"/>
      <c r="D47" s="88"/>
      <c r="E47" s="89"/>
      <c r="F47" s="90"/>
      <c r="G47" s="88"/>
      <c r="H47" s="88"/>
      <c r="I47" s="88"/>
      <c r="J47" s="89"/>
      <c r="K47" s="90"/>
    </row>
    <row r="48" spans="1:11" x14ac:dyDescent="0.25">
      <c r="A48" s="32" t="s">
        <v>47</v>
      </c>
      <c r="B48" s="85">
        <f>SUM(B49:B50)</f>
        <v>6498.4246207759998</v>
      </c>
      <c r="C48" s="85">
        <f>SUM(C49:C50)</f>
        <v>7337.3890869530005</v>
      </c>
      <c r="D48" s="85">
        <f>SUM(D49:D50)</f>
        <v>8944.8233440940003</v>
      </c>
      <c r="E48" s="86">
        <f t="shared" ref="E48:F50" si="16">(C48-B48)/B48</f>
        <v>0.12910274645561973</v>
      </c>
      <c r="F48" s="87">
        <f t="shared" si="16"/>
        <v>0.21907441980952919</v>
      </c>
      <c r="G48" s="85">
        <f>SUM(G49:G50)</f>
        <v>4730.0808024069993</v>
      </c>
      <c r="H48" s="85">
        <f>SUM(H49:H50)</f>
        <v>5262.3966818560002</v>
      </c>
      <c r="I48" s="85">
        <f>SUM(I49:I50)</f>
        <v>5473.0086341160004</v>
      </c>
      <c r="J48" s="86">
        <f t="shared" ref="J48:K50" si="17">(H48-G48)/G48</f>
        <v>0.11253843257352411</v>
      </c>
      <c r="K48" s="87">
        <f t="shared" si="17"/>
        <v>4.0022059337746323E-2</v>
      </c>
    </row>
    <row r="49" spans="1:11" x14ac:dyDescent="0.25">
      <c r="A49" s="23" t="s">
        <v>25</v>
      </c>
      <c r="B49" s="88">
        <v>94.339065349999998</v>
      </c>
      <c r="C49" s="88">
        <v>122.576606102</v>
      </c>
      <c r="D49" s="88">
        <v>128.78242864500001</v>
      </c>
      <c r="E49" s="89">
        <f t="shared" si="16"/>
        <v>0.29931970013947146</v>
      </c>
      <c r="F49" s="90">
        <f t="shared" si="16"/>
        <v>5.0628115268878816E-2</v>
      </c>
      <c r="G49" s="88">
        <v>1676.9543264449999</v>
      </c>
      <c r="H49" s="88">
        <v>1716.4815783929998</v>
      </c>
      <c r="I49" s="88">
        <v>1652.244796128</v>
      </c>
      <c r="J49" s="89">
        <f t="shared" si="17"/>
        <v>2.3570857789427312E-2</v>
      </c>
      <c r="K49" s="90">
        <f t="shared" si="17"/>
        <v>-3.7423519759029092E-2</v>
      </c>
    </row>
    <row r="50" spans="1:11" x14ac:dyDescent="0.25">
      <c r="A50" s="23" t="s">
        <v>26</v>
      </c>
      <c r="B50" s="88">
        <v>6404.0855554259997</v>
      </c>
      <c r="C50" s="88">
        <v>7214.8124808510001</v>
      </c>
      <c r="D50" s="88">
        <v>8816.0409154490007</v>
      </c>
      <c r="E50" s="89">
        <f t="shared" si="16"/>
        <v>0.12659526772531865</v>
      </c>
      <c r="F50" s="90">
        <f t="shared" si="16"/>
        <v>0.22193625112889043</v>
      </c>
      <c r="G50" s="88">
        <v>3053.1264759619999</v>
      </c>
      <c r="H50" s="88">
        <v>3545.9151034629999</v>
      </c>
      <c r="I50" s="88">
        <v>3820.763837988</v>
      </c>
      <c r="J50" s="89">
        <f t="shared" si="17"/>
        <v>0.16140459014090758</v>
      </c>
      <c r="K50" s="90">
        <f t="shared" si="17"/>
        <v>7.751136914038867E-2</v>
      </c>
    </row>
    <row r="51" spans="1:11" x14ac:dyDescent="0.25">
      <c r="A51" s="23"/>
      <c r="B51" s="88"/>
      <c r="C51" s="88"/>
      <c r="D51" s="88"/>
      <c r="E51" s="89"/>
      <c r="F51" s="90"/>
      <c r="G51" s="88"/>
      <c r="H51" s="88"/>
      <c r="I51" s="88"/>
      <c r="J51" s="89"/>
      <c r="K51" s="90"/>
    </row>
    <row r="52" spans="1:11" x14ac:dyDescent="0.25">
      <c r="A52" s="32" t="s">
        <v>48</v>
      </c>
      <c r="B52" s="85">
        <f>SUM(B53:B54)</f>
        <v>2749.1271167109999</v>
      </c>
      <c r="C52" s="85">
        <f>SUM(C53:C54)</f>
        <v>3363.0961611049997</v>
      </c>
      <c r="D52" s="85">
        <f>SUM(D53:D54)</f>
        <v>3652.9281929500003</v>
      </c>
      <c r="E52" s="86">
        <f t="shared" ref="E52:F54" si="18">(C52-B52)/B52</f>
        <v>0.22333235908295868</v>
      </c>
      <c r="F52" s="87">
        <f t="shared" si="18"/>
        <v>8.6180120329884216E-2</v>
      </c>
      <c r="G52" s="85">
        <f>SUM(G53:G54)</f>
        <v>5807.6878583529997</v>
      </c>
      <c r="H52" s="85">
        <f>SUM(H53:H54)</f>
        <v>7689.5570529789993</v>
      </c>
      <c r="I52" s="85">
        <f>SUM(I53:I54)</f>
        <v>7448.6577016459996</v>
      </c>
      <c r="J52" s="86">
        <f t="shared" ref="J52:K54" si="19">(H52-G52)/G52</f>
        <v>0.32403070559643993</v>
      </c>
      <c r="K52" s="87">
        <f t="shared" si="19"/>
        <v>-3.1328118079268719E-2</v>
      </c>
    </row>
    <row r="53" spans="1:11" x14ac:dyDescent="0.25">
      <c r="A53" s="23" t="s">
        <v>25</v>
      </c>
      <c r="B53" s="88">
        <v>942.30151399800002</v>
      </c>
      <c r="C53" s="88">
        <v>1230.0048524890001</v>
      </c>
      <c r="D53" s="88">
        <v>1292.1585197930001</v>
      </c>
      <c r="E53" s="89">
        <f t="shared" si="18"/>
        <v>0.30531983045461891</v>
      </c>
      <c r="F53" s="90">
        <f t="shared" si="18"/>
        <v>5.0531237481078024E-2</v>
      </c>
      <c r="G53" s="88">
        <v>4124.843543297</v>
      </c>
      <c r="H53" s="88">
        <v>5516.1553340459996</v>
      </c>
      <c r="I53" s="88">
        <v>5166.575139773</v>
      </c>
      <c r="J53" s="89">
        <f t="shared" si="19"/>
        <v>0.33730050028441072</v>
      </c>
      <c r="K53" s="90">
        <f t="shared" si="19"/>
        <v>-6.3373885089017021E-2</v>
      </c>
    </row>
    <row r="54" spans="1:11" x14ac:dyDescent="0.25">
      <c r="A54" s="23" t="s">
        <v>26</v>
      </c>
      <c r="B54" s="88">
        <v>1806.8256027130001</v>
      </c>
      <c r="C54" s="88">
        <v>2133.0913086159999</v>
      </c>
      <c r="D54" s="88">
        <v>2360.7696731569999</v>
      </c>
      <c r="E54" s="89">
        <f t="shared" si="18"/>
        <v>0.18057398866448568</v>
      </c>
      <c r="F54" s="90">
        <f t="shared" si="18"/>
        <v>0.10673634251912224</v>
      </c>
      <c r="G54" s="88">
        <v>1682.8443150560001</v>
      </c>
      <c r="H54" s="88">
        <v>2173.4017189329998</v>
      </c>
      <c r="I54" s="88">
        <v>2282.082561873</v>
      </c>
      <c r="J54" s="89">
        <f t="shared" si="19"/>
        <v>0.2915049238293177</v>
      </c>
      <c r="K54" s="90">
        <f t="shared" si="19"/>
        <v>5.0004949381081548E-2</v>
      </c>
    </row>
    <row r="55" spans="1:11" x14ac:dyDescent="0.25">
      <c r="A55" s="32"/>
      <c r="B55" s="85"/>
      <c r="C55" s="85"/>
      <c r="D55" s="85"/>
      <c r="E55" s="86"/>
      <c r="F55" s="87"/>
      <c r="G55" s="85"/>
      <c r="H55" s="85"/>
      <c r="I55" s="85"/>
      <c r="J55" s="86"/>
      <c r="K55" s="92"/>
    </row>
    <row r="56" spans="1:11" x14ac:dyDescent="0.25">
      <c r="A56" s="32" t="s">
        <v>33</v>
      </c>
      <c r="B56" s="85">
        <f>B52+B40+B28+B24+B20+B16</f>
        <v>22825.589533628001</v>
      </c>
      <c r="C56" s="85">
        <f>C52+C40+C28+C24+C20+C16</f>
        <v>28432.389193647999</v>
      </c>
      <c r="D56" s="85">
        <f>D52+D40+D28+D24+D20+D16</f>
        <v>31270.987677887002</v>
      </c>
      <c r="E56" s="86">
        <f t="shared" ref="E56:F58" si="20">(C56-B56)/B56</f>
        <v>0.24563657607877912</v>
      </c>
      <c r="F56" s="87">
        <f t="shared" si="20"/>
        <v>9.983679053159436E-2</v>
      </c>
      <c r="G56" s="85">
        <f t="shared" ref="G56:I58" si="21">G52+G40+G28+G24+G20+G16</f>
        <v>30373.175622920626</v>
      </c>
      <c r="H56" s="85">
        <f t="shared" si="21"/>
        <v>40207.928281882996</v>
      </c>
      <c r="I56" s="85">
        <f t="shared" si="21"/>
        <v>39957.869788456002</v>
      </c>
      <c r="J56" s="86">
        <f t="shared" ref="J56:K58" si="22">(H56-G56)/G56</f>
        <v>0.323797313164078</v>
      </c>
      <c r="K56" s="87">
        <f t="shared" si="22"/>
        <v>-6.2191339895436926E-3</v>
      </c>
    </row>
    <row r="57" spans="1:11" x14ac:dyDescent="0.25">
      <c r="A57" s="25" t="s">
        <v>25</v>
      </c>
      <c r="B57" s="88">
        <f>B17+B21+B25+B29+B41+B53</f>
        <v>6121.2009123789994</v>
      </c>
      <c r="C57" s="88">
        <f>C17+C21+C25+C29+C41+C53</f>
        <v>9058.2122611390005</v>
      </c>
      <c r="D57" s="88">
        <f>D17+D21+D25+D29+D41+D53</f>
        <v>8916.9192767610002</v>
      </c>
      <c r="E57" s="89">
        <f t="shared" si="20"/>
        <v>0.47980966329996416</v>
      </c>
      <c r="F57" s="90">
        <f t="shared" si="20"/>
        <v>-1.559833003518442E-2</v>
      </c>
      <c r="G57" s="88">
        <f t="shared" si="21"/>
        <v>20107.009111383621</v>
      </c>
      <c r="H57" s="88">
        <f t="shared" si="21"/>
        <v>27269.690024893003</v>
      </c>
      <c r="I57" s="88">
        <f t="shared" si="21"/>
        <v>26808.290939993996</v>
      </c>
      <c r="J57" s="89">
        <f t="shared" si="22"/>
        <v>0.35622806325055167</v>
      </c>
      <c r="K57" s="90">
        <f t="shared" si="22"/>
        <v>-1.6919850738230654E-2</v>
      </c>
    </row>
    <row r="58" spans="1:11" x14ac:dyDescent="0.25">
      <c r="A58" s="25" t="s">
        <v>26</v>
      </c>
      <c r="B58" s="88">
        <f>B54+B42+B30+B26+B22+B18</f>
        <v>16704.388621249</v>
      </c>
      <c r="C58" s="88">
        <f>C54+C42+C30+C26+C22+C18</f>
        <v>19374.176932508999</v>
      </c>
      <c r="D58" s="88">
        <f>D54+D42+D30+D26+D22+D18</f>
        <v>22354.068401125998</v>
      </c>
      <c r="E58" s="89">
        <f t="shared" si="20"/>
        <v>0.15982556271852214</v>
      </c>
      <c r="F58" s="90">
        <f t="shared" si="20"/>
        <v>0.15380738386965359</v>
      </c>
      <c r="G58" s="88">
        <f t="shared" si="21"/>
        <v>10266.166511537001</v>
      </c>
      <c r="H58" s="88">
        <f t="shared" si="21"/>
        <v>12938.23825699</v>
      </c>
      <c r="I58" s="88">
        <f t="shared" si="21"/>
        <v>13149.578848462001</v>
      </c>
      <c r="J58" s="89">
        <f t="shared" si="22"/>
        <v>0.26027940833125535</v>
      </c>
      <c r="K58" s="90">
        <f t="shared" si="22"/>
        <v>1.6334572549537178E-2</v>
      </c>
    </row>
    <row r="59" spans="1:11" ht="15.75" thickBot="1" x14ac:dyDescent="0.3">
      <c r="A59" s="33"/>
      <c r="B59" s="128"/>
      <c r="C59" s="128"/>
      <c r="D59" s="128"/>
      <c r="E59" s="128"/>
      <c r="F59" s="129"/>
      <c r="G59" s="128"/>
      <c r="H59" s="128"/>
      <c r="I59" s="128"/>
      <c r="J59" s="128"/>
      <c r="K59" s="129"/>
    </row>
    <row r="60" spans="1:11" ht="15.75" thickBot="1" x14ac:dyDescent="0.3">
      <c r="A60" s="34"/>
      <c r="B60" s="128"/>
      <c r="C60" s="130"/>
      <c r="D60" s="130"/>
      <c r="E60" s="130"/>
      <c r="F60" s="131"/>
      <c r="G60" s="131"/>
      <c r="H60" s="131"/>
      <c r="I60" s="131"/>
      <c r="J60" s="131"/>
      <c r="K60" s="131"/>
    </row>
    <row r="61" spans="1:11" ht="15.75" thickBot="1" x14ac:dyDescent="0.3">
      <c r="A61" s="34"/>
      <c r="B61" s="132"/>
      <c r="C61" s="133" t="s">
        <v>61</v>
      </c>
      <c r="D61" s="133" t="s">
        <v>62</v>
      </c>
      <c r="E61" s="133" t="s">
        <v>63</v>
      </c>
      <c r="F61" s="131"/>
      <c r="G61" s="131"/>
      <c r="H61" s="131"/>
      <c r="I61" s="131"/>
      <c r="J61" s="131"/>
      <c r="K61" s="131"/>
    </row>
    <row r="62" spans="1:11" x14ac:dyDescent="0.25">
      <c r="A62" s="35" t="s">
        <v>35</v>
      </c>
      <c r="B62" s="134"/>
      <c r="C62" s="22">
        <f>B56-G56</f>
        <v>-7547.5860892926248</v>
      </c>
      <c r="D62" s="22">
        <f>C56-H56</f>
        <v>-11775.539088234997</v>
      </c>
      <c r="E62" s="115">
        <f>D56-I56</f>
        <v>-8686.8821105690004</v>
      </c>
      <c r="F62" s="131"/>
      <c r="G62" s="22"/>
      <c r="H62" s="135"/>
      <c r="I62" s="22"/>
      <c r="J62" s="131"/>
      <c r="K62" s="131"/>
    </row>
    <row r="63" spans="1:11" x14ac:dyDescent="0.25">
      <c r="A63" s="25" t="s">
        <v>25</v>
      </c>
      <c r="B63" s="131"/>
      <c r="C63" s="104">
        <f t="shared" ref="C63:E64" si="23">B57-G57</f>
        <v>-13985.808199004621</v>
      </c>
      <c r="D63" s="104">
        <f t="shared" si="23"/>
        <v>-18211.477763754003</v>
      </c>
      <c r="E63" s="116">
        <f t="shared" si="23"/>
        <v>-17891.371663232996</v>
      </c>
      <c r="F63" s="131"/>
      <c r="G63" s="22"/>
      <c r="H63" s="135"/>
      <c r="I63" s="104"/>
      <c r="J63" s="131"/>
      <c r="K63" s="131"/>
    </row>
    <row r="64" spans="1:11" x14ac:dyDescent="0.25">
      <c r="A64" s="25" t="s">
        <v>26</v>
      </c>
      <c r="B64" s="131"/>
      <c r="C64" s="104">
        <f t="shared" si="23"/>
        <v>6438.2221097119982</v>
      </c>
      <c r="D64" s="104">
        <f t="shared" si="23"/>
        <v>6435.9386755189989</v>
      </c>
      <c r="E64" s="116">
        <f t="shared" si="23"/>
        <v>9204.4895526639975</v>
      </c>
      <c r="F64" s="131"/>
      <c r="G64" s="22"/>
      <c r="H64" s="104"/>
      <c r="I64" s="104"/>
      <c r="J64" s="131"/>
      <c r="K64" s="131"/>
    </row>
    <row r="65" spans="1:11" x14ac:dyDescent="0.25">
      <c r="A65" s="25"/>
      <c r="B65" s="131"/>
      <c r="C65" s="104"/>
      <c r="D65" s="104"/>
      <c r="E65" s="116"/>
      <c r="F65" s="131"/>
      <c r="G65" s="131"/>
      <c r="H65" s="131"/>
      <c r="I65" s="131"/>
      <c r="J65" s="131"/>
      <c r="K65" s="131"/>
    </row>
    <row r="66" spans="1:11" x14ac:dyDescent="0.25">
      <c r="A66" s="32" t="s">
        <v>36</v>
      </c>
      <c r="B66" s="131"/>
      <c r="C66" s="117">
        <f t="shared" ref="C66:E68" si="24">B56/G56</f>
        <v>0.75150487446571235</v>
      </c>
      <c r="D66" s="117">
        <f t="shared" si="24"/>
        <v>0.70713390141165633</v>
      </c>
      <c r="E66" s="118">
        <f t="shared" si="24"/>
        <v>0.78259896844954735</v>
      </c>
      <c r="F66" s="131"/>
      <c r="G66" s="136"/>
      <c r="H66" s="137"/>
      <c r="I66" s="131"/>
      <c r="J66" s="131"/>
      <c r="K66" s="131"/>
    </row>
    <row r="67" spans="1:11" x14ac:dyDescent="0.25">
      <c r="A67" s="25" t="s">
        <v>25</v>
      </c>
      <c r="B67" s="131"/>
      <c r="C67" s="117">
        <f t="shared" si="24"/>
        <v>0.30443120000942708</v>
      </c>
      <c r="D67" s="117">
        <f t="shared" si="24"/>
        <v>0.33217144209817773</v>
      </c>
      <c r="E67" s="118">
        <f t="shared" si="24"/>
        <v>0.33261796869931304</v>
      </c>
      <c r="F67" s="131"/>
      <c r="G67" s="131"/>
      <c r="H67" s="138"/>
      <c r="I67" s="131"/>
      <c r="J67" s="131"/>
      <c r="K67" s="131"/>
    </row>
    <row r="68" spans="1:11" ht="15.75" thickBot="1" x14ac:dyDescent="0.3">
      <c r="A68" s="26" t="s">
        <v>26</v>
      </c>
      <c r="B68" s="139"/>
      <c r="C68" s="120">
        <f t="shared" si="24"/>
        <v>1.6271301076674334</v>
      </c>
      <c r="D68" s="120">
        <f t="shared" si="24"/>
        <v>1.4974354736466478</v>
      </c>
      <c r="E68" s="121">
        <f t="shared" si="24"/>
        <v>1.6999836008999309</v>
      </c>
      <c r="F68" s="131"/>
      <c r="G68" s="131"/>
      <c r="H68" s="131"/>
      <c r="I68" s="131"/>
      <c r="J68" s="131"/>
      <c r="K68" s="131"/>
    </row>
    <row r="69" spans="1:11" x14ac:dyDescent="0.25">
      <c r="G69" s="1"/>
    </row>
  </sheetData>
  <mergeCells count="2">
    <mergeCell ref="A8:K8"/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P47" sqref="P47:Q51"/>
    </sheetView>
  </sheetViews>
  <sheetFormatPr baseColWidth="10" defaultRowHeight="15" x14ac:dyDescent="0.25"/>
  <cols>
    <col min="1" max="1" width="31" customWidth="1"/>
    <col min="12" max="12" width="5.5703125" customWidth="1"/>
  </cols>
  <sheetData>
    <row r="1" spans="1:11" x14ac:dyDescent="0.25">
      <c r="A1" s="15"/>
    </row>
    <row r="2" spans="1:11" x14ac:dyDescent="0.25">
      <c r="A2" s="15"/>
    </row>
    <row r="3" spans="1:11" x14ac:dyDescent="0.25">
      <c r="A3" s="15"/>
    </row>
    <row r="4" spans="1:11" x14ac:dyDescent="0.25">
      <c r="A4" s="15"/>
    </row>
    <row r="5" spans="1:11" x14ac:dyDescent="0.25">
      <c r="A5" s="15"/>
    </row>
    <row r="6" spans="1:11" x14ac:dyDescent="0.25">
      <c r="A6" s="15"/>
    </row>
    <row r="7" spans="1:11" x14ac:dyDescent="0.25">
      <c r="A7" s="16"/>
      <c r="B7" s="17"/>
      <c r="C7" s="17"/>
      <c r="D7" s="17"/>
      <c r="G7" s="17"/>
      <c r="H7" s="17"/>
      <c r="I7" s="17"/>
      <c r="J7" s="17"/>
    </row>
    <row r="8" spans="1:11" ht="18.75" x14ac:dyDescent="0.25">
      <c r="A8" s="154" t="s">
        <v>18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1" x14ac:dyDescent="0.25">
      <c r="A9" s="16"/>
      <c r="B9" s="17"/>
      <c r="C9" s="17"/>
      <c r="D9" s="17"/>
      <c r="G9" s="17"/>
      <c r="H9" s="17"/>
      <c r="I9" s="17"/>
      <c r="J9" s="17"/>
    </row>
    <row r="10" spans="1:11" ht="18.75" x14ac:dyDescent="0.3">
      <c r="A10" s="155" t="s">
        <v>64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ht="16.5" thickBot="1" x14ac:dyDescent="0.3">
      <c r="A11" s="140"/>
      <c r="B11" s="141"/>
      <c r="C11" s="17"/>
      <c r="D11" s="142"/>
      <c r="E11" s="142"/>
      <c r="F11" s="83"/>
      <c r="G11" s="40"/>
      <c r="H11" s="17"/>
      <c r="I11" s="17"/>
      <c r="J11" s="17"/>
      <c r="K11" s="17"/>
    </row>
    <row r="12" spans="1:11" ht="15.75" thickBot="1" x14ac:dyDescent="0.3">
      <c r="A12" s="19" t="s">
        <v>19</v>
      </c>
      <c r="B12" s="68" t="s">
        <v>20</v>
      </c>
      <c r="C12" s="68"/>
      <c r="D12" s="68"/>
      <c r="E12" s="69"/>
      <c r="F12" s="70"/>
      <c r="G12" s="68" t="s">
        <v>21</v>
      </c>
      <c r="H12" s="68"/>
      <c r="I12" s="68"/>
      <c r="J12" s="69"/>
      <c r="K12" s="71"/>
    </row>
    <row r="13" spans="1:11" x14ac:dyDescent="0.25">
      <c r="A13" s="59"/>
      <c r="B13" s="34"/>
      <c r="C13" s="76" t="s">
        <v>22</v>
      </c>
      <c r="D13" s="77"/>
      <c r="E13" s="76" t="s">
        <v>23</v>
      </c>
      <c r="F13" s="78"/>
      <c r="G13" s="34"/>
      <c r="H13" s="76" t="s">
        <v>22</v>
      </c>
      <c r="I13" s="77"/>
      <c r="J13" s="76" t="s">
        <v>23</v>
      </c>
      <c r="K13" s="78"/>
    </row>
    <row r="14" spans="1:11" ht="15.75" thickBot="1" x14ac:dyDescent="0.3">
      <c r="A14" s="59"/>
      <c r="B14" s="93" t="s">
        <v>65</v>
      </c>
      <c r="C14" s="93" t="s">
        <v>66</v>
      </c>
      <c r="D14" s="93" t="s">
        <v>67</v>
      </c>
      <c r="E14" s="79" t="s">
        <v>68</v>
      </c>
      <c r="F14" s="79" t="s">
        <v>69</v>
      </c>
      <c r="G14" s="93" t="s">
        <v>65</v>
      </c>
      <c r="H14" s="93" t="s">
        <v>66</v>
      </c>
      <c r="I14" s="93" t="s">
        <v>67</v>
      </c>
      <c r="J14" s="79" t="s">
        <v>68</v>
      </c>
      <c r="K14" s="79" t="s">
        <v>69</v>
      </c>
    </row>
    <row r="15" spans="1:11" x14ac:dyDescent="0.25">
      <c r="A15" s="94"/>
      <c r="B15" s="95"/>
      <c r="C15" s="95"/>
      <c r="D15" s="95"/>
      <c r="E15" s="95"/>
      <c r="F15" s="96"/>
      <c r="G15" s="95"/>
      <c r="H15" s="95"/>
      <c r="I15" s="95"/>
      <c r="J15" s="95"/>
      <c r="K15" s="96"/>
    </row>
    <row r="16" spans="1:11" x14ac:dyDescent="0.25">
      <c r="A16" s="24"/>
      <c r="B16" s="20"/>
      <c r="C16" s="20"/>
      <c r="D16" s="20"/>
      <c r="E16" s="20"/>
      <c r="F16" s="75"/>
      <c r="G16" s="20"/>
      <c r="H16" s="20"/>
      <c r="I16" s="20"/>
      <c r="J16" s="20"/>
      <c r="K16" s="75"/>
    </row>
    <row r="17" spans="1:11" x14ac:dyDescent="0.25">
      <c r="A17" s="32" t="s">
        <v>24</v>
      </c>
      <c r="B17" s="22">
        <f>SUM(B18:B19)</f>
        <v>1658.5731000789999</v>
      </c>
      <c r="C17" s="22">
        <f>SUM(C18:C19)</f>
        <v>2088.8715423630001</v>
      </c>
      <c r="D17" s="22">
        <f>SUM(D18:D19)</f>
        <v>2497.419430253</v>
      </c>
      <c r="E17" s="97">
        <f>(C17-B17)/B17</f>
        <v>0.25943893715839511</v>
      </c>
      <c r="F17" s="98">
        <f t="shared" ref="E17:F19" si="0">(D17-C17)/C17</f>
        <v>0.19558305985050525</v>
      </c>
      <c r="G17" s="22">
        <f>SUM(G18:G19)</f>
        <v>2224.4539570926199</v>
      </c>
      <c r="H17" s="22">
        <f>SUM(H18:H19)</f>
        <v>3407.9607840190001</v>
      </c>
      <c r="I17" s="22">
        <f>SUM(I18:I19)</f>
        <v>3277.03725571</v>
      </c>
      <c r="J17" s="97">
        <f t="shared" ref="J17:K19" si="1">(H17-G17)/G17</f>
        <v>0.53204375085076316</v>
      </c>
      <c r="K17" s="98">
        <f t="shared" si="1"/>
        <v>-3.8416970325169754E-2</v>
      </c>
    </row>
    <row r="18" spans="1:11" x14ac:dyDescent="0.25">
      <c r="A18" s="25" t="s">
        <v>25</v>
      </c>
      <c r="B18" s="104">
        <v>1585.2587361989999</v>
      </c>
      <c r="C18" s="104">
        <v>2073.319586433</v>
      </c>
      <c r="D18" s="104">
        <v>2470.919902866</v>
      </c>
      <c r="E18" s="99">
        <f t="shared" si="0"/>
        <v>0.30787456904620591</v>
      </c>
      <c r="F18" s="98">
        <f t="shared" si="0"/>
        <v>0.19176991286569731</v>
      </c>
      <c r="G18" s="104">
        <v>2141.3445817716201</v>
      </c>
      <c r="H18" s="104">
        <v>3137.9886082739999</v>
      </c>
      <c r="I18" s="104">
        <v>3144.2657655499997</v>
      </c>
      <c r="J18" s="99">
        <f t="shared" si="1"/>
        <v>0.46542907432386071</v>
      </c>
      <c r="K18" s="100">
        <f t="shared" si="1"/>
        <v>2.0003760560024617E-3</v>
      </c>
    </row>
    <row r="19" spans="1:11" x14ac:dyDescent="0.25">
      <c r="A19" s="25" t="s">
        <v>26</v>
      </c>
      <c r="B19" s="104">
        <v>73.314363880000002</v>
      </c>
      <c r="C19" s="104">
        <v>15.55195593</v>
      </c>
      <c r="D19" s="104">
        <v>26.499527387000001</v>
      </c>
      <c r="E19" s="99">
        <f>(C19-B19)/B19</f>
        <v>-0.78787300186556575</v>
      </c>
      <c r="F19" s="98">
        <f t="shared" si="0"/>
        <v>0.70393534461359553</v>
      </c>
      <c r="G19" s="104">
        <v>83.109375321000002</v>
      </c>
      <c r="H19" s="104">
        <v>269.97217574500002</v>
      </c>
      <c r="I19" s="104">
        <v>132.77149016000001</v>
      </c>
      <c r="J19" s="99">
        <f t="shared" si="1"/>
        <v>2.2483961611101617</v>
      </c>
      <c r="K19" s="100">
        <f t="shared" si="1"/>
        <v>-0.5082030590981782</v>
      </c>
    </row>
    <row r="20" spans="1:11" x14ac:dyDescent="0.25">
      <c r="A20" s="24"/>
      <c r="B20" s="22"/>
      <c r="C20" s="22"/>
      <c r="D20" s="22"/>
      <c r="E20" s="101"/>
      <c r="F20" s="102"/>
      <c r="G20" s="22"/>
      <c r="H20" s="22"/>
      <c r="I20" s="22"/>
      <c r="J20" s="101"/>
      <c r="K20" s="103"/>
    </row>
    <row r="21" spans="1:11" x14ac:dyDescent="0.25">
      <c r="A21" s="32" t="s">
        <v>27</v>
      </c>
      <c r="B21" s="22">
        <f>SUM(B22:B23)</f>
        <v>1244.510976213</v>
      </c>
      <c r="C21" s="22">
        <f>SUM(C22:C23)</f>
        <v>2311.261572376</v>
      </c>
      <c r="D21" s="22">
        <f>SUM(D22:D23)</f>
        <v>1583.171871777</v>
      </c>
      <c r="E21" s="97">
        <f>(C21-B21)/B21</f>
        <v>0.85716447387959704</v>
      </c>
      <c r="F21" s="98">
        <f>(D21-C21)/C21</f>
        <v>-0.31501830398647462</v>
      </c>
      <c r="G21" s="22">
        <f>SUM(G22:G23)</f>
        <v>3516.5925734080001</v>
      </c>
      <c r="H21" s="22">
        <f>SUM(H22:H23)</f>
        <v>6535.8824340929996</v>
      </c>
      <c r="I21" s="22">
        <f>SUM(I22:I23)</f>
        <v>6474.961117414</v>
      </c>
      <c r="J21" s="97">
        <f>(H21-G21)/G21</f>
        <v>0.85858392681496942</v>
      </c>
      <c r="K21" s="98">
        <f>(I21-H21)/H21</f>
        <v>-9.3210545467000555E-3</v>
      </c>
    </row>
    <row r="22" spans="1:11" x14ac:dyDescent="0.25">
      <c r="A22" s="25" t="s">
        <v>25</v>
      </c>
      <c r="B22" s="104">
        <v>1244.510976213</v>
      </c>
      <c r="C22" s="104">
        <v>2311.261572376</v>
      </c>
      <c r="D22" s="104">
        <v>1583.171871777</v>
      </c>
      <c r="E22" s="99">
        <f>(C22-B22)/B22</f>
        <v>0.85716447387959704</v>
      </c>
      <c r="F22" s="100">
        <f>(D22-C22)/C22</f>
        <v>-0.31501830398647462</v>
      </c>
      <c r="G22" s="104">
        <v>3516.5925734080001</v>
      </c>
      <c r="H22" s="104">
        <v>6535.8824340929996</v>
      </c>
      <c r="I22" s="104">
        <v>6474.961117414</v>
      </c>
      <c r="J22" s="99">
        <f>(H22-G22)/G22</f>
        <v>0.85858392681496942</v>
      </c>
      <c r="K22" s="100">
        <f>(I22-H22)/H22</f>
        <v>-9.3210545467000555E-3</v>
      </c>
    </row>
    <row r="23" spans="1:11" x14ac:dyDescent="0.25">
      <c r="A23" s="25" t="s">
        <v>26</v>
      </c>
      <c r="B23" s="104">
        <v>0</v>
      </c>
      <c r="C23" s="104">
        <v>0</v>
      </c>
      <c r="D23" s="104">
        <v>0</v>
      </c>
      <c r="E23" s="99" t="s">
        <v>28</v>
      </c>
      <c r="F23" s="100"/>
      <c r="G23" s="104">
        <v>0</v>
      </c>
      <c r="H23" s="104">
        <v>0</v>
      </c>
      <c r="I23" s="104">
        <v>0</v>
      </c>
      <c r="J23" s="99" t="s">
        <v>28</v>
      </c>
      <c r="K23" s="100" t="s">
        <v>28</v>
      </c>
    </row>
    <row r="24" spans="1:11" x14ac:dyDescent="0.25">
      <c r="A24" s="24"/>
      <c r="B24" s="22"/>
      <c r="C24" s="22"/>
      <c r="D24" s="22"/>
      <c r="E24" s="101"/>
      <c r="F24" s="102"/>
      <c r="G24" s="22"/>
      <c r="H24" s="22"/>
      <c r="I24" s="22"/>
      <c r="J24" s="101"/>
      <c r="K24" s="103"/>
    </row>
    <row r="25" spans="1:11" x14ac:dyDescent="0.25">
      <c r="A25" s="32" t="s">
        <v>29</v>
      </c>
      <c r="B25" s="22">
        <f>SUM(B26:B27)</f>
        <v>864.02572041799999</v>
      </c>
      <c r="C25" s="22">
        <f>SUM(C26:C27)</f>
        <v>1611.985872746</v>
      </c>
      <c r="D25" s="22">
        <f>SUM(D26:D27)</f>
        <v>1556.4592635720001</v>
      </c>
      <c r="E25" s="97">
        <f>(C25-B25)/B25</f>
        <v>0.86566885065198118</v>
      </c>
      <c r="F25" s="98">
        <f>(D25-C25)/C25</f>
        <v>-3.44460892076002E-2</v>
      </c>
      <c r="G25" s="22">
        <f>SUM(G26:G27)</f>
        <v>605.79237178300002</v>
      </c>
      <c r="H25" s="22">
        <f>SUM(H26:H27)</f>
        <v>1023.9339776219999</v>
      </c>
      <c r="I25" s="22">
        <f>SUM(I26:I27)</f>
        <v>810.41150192300006</v>
      </c>
      <c r="J25" s="97">
        <f>(H25-G25)/G25</f>
        <v>0.69023914019964216</v>
      </c>
      <c r="K25" s="98">
        <f>(I25-H25)/H25</f>
        <v>-0.20853148773799632</v>
      </c>
    </row>
    <row r="26" spans="1:11" x14ac:dyDescent="0.25">
      <c r="A26" s="25" t="s">
        <v>25</v>
      </c>
      <c r="B26" s="104">
        <v>864.02572041799999</v>
      </c>
      <c r="C26" s="104">
        <v>1611.985872746</v>
      </c>
      <c r="D26" s="104">
        <v>1556.4592635720001</v>
      </c>
      <c r="E26" s="99">
        <f>(C26-B26)/B26</f>
        <v>0.86566885065198118</v>
      </c>
      <c r="F26" s="100">
        <f>(D26-C26)/C26</f>
        <v>-3.44460892076002E-2</v>
      </c>
      <c r="G26" s="104">
        <v>605.79237178300002</v>
      </c>
      <c r="H26" s="104">
        <v>1023.9339776219999</v>
      </c>
      <c r="I26" s="104">
        <v>810.41150192300006</v>
      </c>
      <c r="J26" s="99">
        <f>(H26-G26)/G26</f>
        <v>0.69023914019964216</v>
      </c>
      <c r="K26" s="100">
        <f>(I26-H26)/H26</f>
        <v>-0.20853148773799632</v>
      </c>
    </row>
    <row r="27" spans="1:11" x14ac:dyDescent="0.25">
      <c r="A27" s="25" t="s">
        <v>26</v>
      </c>
      <c r="B27" s="104">
        <v>0</v>
      </c>
      <c r="C27" s="104">
        <v>0</v>
      </c>
      <c r="D27" s="104">
        <v>0</v>
      </c>
      <c r="E27" s="99" t="s">
        <v>28</v>
      </c>
      <c r="F27" s="100"/>
      <c r="G27" s="104">
        <v>0</v>
      </c>
      <c r="H27" s="104">
        <v>0</v>
      </c>
      <c r="I27" s="104">
        <v>0</v>
      </c>
      <c r="J27" s="99" t="s">
        <v>28</v>
      </c>
      <c r="K27" s="100" t="s">
        <v>28</v>
      </c>
    </row>
    <row r="28" spans="1:11" x14ac:dyDescent="0.25">
      <c r="A28" s="24"/>
      <c r="B28" s="22"/>
      <c r="C28" s="22"/>
      <c r="D28" s="22"/>
      <c r="E28" s="101"/>
      <c r="F28" s="102"/>
      <c r="G28" s="22"/>
      <c r="H28" s="22"/>
      <c r="I28" s="22"/>
      <c r="J28" s="101"/>
      <c r="K28" s="103"/>
    </row>
    <row r="29" spans="1:11" x14ac:dyDescent="0.25">
      <c r="A29" s="32" t="s">
        <v>30</v>
      </c>
      <c r="B29" s="22">
        <f>SUM(B30:B31)</f>
        <v>7396.811036741</v>
      </c>
      <c r="C29" s="22">
        <f>SUM(C30:C31)</f>
        <v>8548.1666355289999</v>
      </c>
      <c r="D29" s="22">
        <f>SUM(D30:D31)</f>
        <v>9937.540347391001</v>
      </c>
      <c r="E29" s="97">
        <f t="shared" ref="E29:F31" si="2">(C29-B29)/B29</f>
        <v>0.15565567283915391</v>
      </c>
      <c r="F29" s="98">
        <f t="shared" si="2"/>
        <v>0.16253470142794196</v>
      </c>
      <c r="G29" s="22">
        <f>SUM(G30:G31)</f>
        <v>12643.223473673001</v>
      </c>
      <c r="H29" s="22">
        <f>SUM(H30:H31)</f>
        <v>16857.130786324</v>
      </c>
      <c r="I29" s="22">
        <f>SUM(I30:I31)</f>
        <v>16354.063201438999</v>
      </c>
      <c r="J29" s="97">
        <f t="shared" ref="J29:K31" si="3">(H29-G29)/G29</f>
        <v>0.3332937459679981</v>
      </c>
      <c r="K29" s="98">
        <f t="shared" si="3"/>
        <v>-2.9843013693239752E-2</v>
      </c>
    </row>
    <row r="30" spans="1:11" x14ac:dyDescent="0.25">
      <c r="A30" s="25" t="s">
        <v>25</v>
      </c>
      <c r="B30" s="104">
        <v>1105.6216674069999</v>
      </c>
      <c r="C30" s="104">
        <v>1385.661575055</v>
      </c>
      <c r="D30" s="104">
        <v>1373.143547768</v>
      </c>
      <c r="E30" s="99">
        <f t="shared" si="2"/>
        <v>0.25328728253379296</v>
      </c>
      <c r="F30" s="100">
        <f t="shared" si="2"/>
        <v>-9.0339715788850736E-3</v>
      </c>
      <c r="G30" s="104">
        <v>5374.0301366250005</v>
      </c>
      <c r="H30" s="104">
        <v>7493.5263278170005</v>
      </c>
      <c r="I30" s="104">
        <v>6723.2388186890003</v>
      </c>
      <c r="J30" s="99">
        <f t="shared" si="3"/>
        <v>0.39439603748167412</v>
      </c>
      <c r="K30" s="100">
        <f t="shared" si="3"/>
        <v>-0.1027937282703054</v>
      </c>
    </row>
    <row r="31" spans="1:11" x14ac:dyDescent="0.25">
      <c r="A31" s="25" t="s">
        <v>26</v>
      </c>
      <c r="B31" s="104">
        <v>6291.1893693339998</v>
      </c>
      <c r="C31" s="104">
        <v>7162.5050604739999</v>
      </c>
      <c r="D31" s="104">
        <v>8564.3967996230003</v>
      </c>
      <c r="E31" s="99">
        <f t="shared" si="2"/>
        <v>0.13849776886182646</v>
      </c>
      <c r="F31" s="100">
        <f t="shared" si="2"/>
        <v>0.19572645705833905</v>
      </c>
      <c r="G31" s="104">
        <v>7269.1933370480001</v>
      </c>
      <c r="H31" s="104">
        <v>9363.6044585069994</v>
      </c>
      <c r="I31" s="104">
        <v>9630.8243827499991</v>
      </c>
      <c r="J31" s="99">
        <f t="shared" si="3"/>
        <v>0.28812153210792629</v>
      </c>
      <c r="K31" s="100">
        <f t="shared" si="3"/>
        <v>2.853814740115658E-2</v>
      </c>
    </row>
    <row r="32" spans="1:11" x14ac:dyDescent="0.25">
      <c r="A32" s="24"/>
      <c r="B32" s="22"/>
      <c r="C32" s="22"/>
      <c r="D32" s="22"/>
      <c r="E32" s="101"/>
      <c r="F32" s="102"/>
      <c r="G32" s="22"/>
      <c r="H32" s="22"/>
      <c r="I32" s="22"/>
      <c r="J32" s="101"/>
      <c r="K32" s="103"/>
    </row>
    <row r="33" spans="1:22" x14ac:dyDescent="0.25">
      <c r="A33" s="32" t="s">
        <v>31</v>
      </c>
      <c r="B33" s="22">
        <f>SUM(B34:B35)</f>
        <v>4686.5714519639996</v>
      </c>
      <c r="C33" s="22">
        <f>SUM(C34:C35)</f>
        <v>5334.632572427</v>
      </c>
      <c r="D33" s="22">
        <f>SUM(D34:D35)</f>
        <v>6179.615173915</v>
      </c>
      <c r="E33" s="97">
        <f t="shared" ref="E33:F35" si="4">(C33-B33)/B33</f>
        <v>0.13828043103694018</v>
      </c>
      <c r="F33" s="98">
        <f t="shared" si="4"/>
        <v>0.15839565143725987</v>
      </c>
      <c r="G33" s="22">
        <f>SUM(G34:G35)</f>
        <v>7348.4461378969991</v>
      </c>
      <c r="H33" s="22">
        <f>SUM(H34:H35)</f>
        <v>7796.0282416580003</v>
      </c>
      <c r="I33" s="22">
        <f>SUM(I34:I35)</f>
        <v>8285.4713493529998</v>
      </c>
      <c r="J33" s="97">
        <f t="shared" ref="J33:K35" si="5">(H33-G33)/G33</f>
        <v>6.0908400954693756E-2</v>
      </c>
      <c r="K33" s="98">
        <f t="shared" si="5"/>
        <v>6.2781084486029065E-2</v>
      </c>
    </row>
    <row r="34" spans="1:22" x14ac:dyDescent="0.25">
      <c r="A34" s="25" t="s">
        <v>25</v>
      </c>
      <c r="B34" s="104">
        <v>313.49529476099997</v>
      </c>
      <c r="C34" s="104">
        <v>366.297957596</v>
      </c>
      <c r="D34" s="104">
        <v>530.19663610700002</v>
      </c>
      <c r="E34" s="99">
        <f t="shared" si="4"/>
        <v>0.16843207447580771</v>
      </c>
      <c r="F34" s="100">
        <f t="shared" si="4"/>
        <v>0.44744633463604605</v>
      </c>
      <c r="G34" s="104">
        <v>5348.6354149279996</v>
      </c>
      <c r="H34" s="104">
        <v>5448.1938043810005</v>
      </c>
      <c r="I34" s="104">
        <v>6021.3396014680002</v>
      </c>
      <c r="J34" s="99">
        <f t="shared" si="5"/>
        <v>1.8613792440429617E-2</v>
      </c>
      <c r="K34" s="100">
        <f t="shared" si="5"/>
        <v>0.10519923072966343</v>
      </c>
    </row>
    <row r="35" spans="1:22" x14ac:dyDescent="0.25">
      <c r="A35" s="25" t="s">
        <v>26</v>
      </c>
      <c r="B35" s="104">
        <v>4373.0761572029996</v>
      </c>
      <c r="C35" s="104">
        <v>4968.3346148310002</v>
      </c>
      <c r="D35" s="104">
        <v>5649.4185378080001</v>
      </c>
      <c r="E35" s="99">
        <f t="shared" si="4"/>
        <v>0.13611893235555386</v>
      </c>
      <c r="F35" s="100">
        <f t="shared" si="4"/>
        <v>0.13708495417033567</v>
      </c>
      <c r="G35" s="104">
        <v>1999.8107229689999</v>
      </c>
      <c r="H35" s="104">
        <v>2347.8344372769998</v>
      </c>
      <c r="I35" s="104">
        <v>2264.1317478850001</v>
      </c>
      <c r="J35" s="99">
        <f t="shared" si="5"/>
        <v>0.17402832693651615</v>
      </c>
      <c r="K35" s="100">
        <f t="shared" si="5"/>
        <v>-3.5651018684723534E-2</v>
      </c>
    </row>
    <row r="36" spans="1:22" x14ac:dyDescent="0.25">
      <c r="A36" s="24"/>
      <c r="B36" s="22"/>
      <c r="C36" s="22"/>
      <c r="D36" s="22"/>
      <c r="E36" s="101"/>
      <c r="F36" s="102"/>
      <c r="G36" s="22"/>
      <c r="H36" s="22"/>
      <c r="I36" s="22"/>
      <c r="J36" s="101"/>
      <c r="K36" s="103"/>
    </row>
    <row r="37" spans="1:22" x14ac:dyDescent="0.25">
      <c r="A37" s="32" t="s">
        <v>32</v>
      </c>
      <c r="B37" s="22">
        <f>SUM(B38:B39)</f>
        <v>6975.0972482130001</v>
      </c>
      <c r="C37" s="22">
        <f>SUM(C38:C39)</f>
        <v>8537.4709982069999</v>
      </c>
      <c r="D37" s="22">
        <f>SUM(D38:D39)</f>
        <v>9516.7815909790006</v>
      </c>
      <c r="E37" s="97">
        <f t="shared" ref="E37:F39" si="6">(C37-B37)/B37</f>
        <v>0.22399311355756016</v>
      </c>
      <c r="F37" s="98">
        <f t="shared" si="6"/>
        <v>0.11470734049669638</v>
      </c>
      <c r="G37" s="22">
        <f>SUM(G38:G39)</f>
        <v>4034.6671090669997</v>
      </c>
      <c r="H37" s="22">
        <f>SUM(H38:H39)</f>
        <v>4586.9920581670003</v>
      </c>
      <c r="I37" s="22">
        <f>SUM(I38:I39)</f>
        <v>4755.9253626170002</v>
      </c>
      <c r="J37" s="97">
        <f t="shared" ref="J37:K39" si="7">(H37-G37)/G37</f>
        <v>0.13689480052983194</v>
      </c>
      <c r="K37" s="98">
        <f t="shared" si="7"/>
        <v>3.6828776310876603E-2</v>
      </c>
    </row>
    <row r="38" spans="1:22" x14ac:dyDescent="0.25">
      <c r="A38" s="25" t="s">
        <v>25</v>
      </c>
      <c r="B38" s="104">
        <v>1008.288517381</v>
      </c>
      <c r="C38" s="104">
        <v>1309.6856969329999</v>
      </c>
      <c r="D38" s="104">
        <v>1403.0280546710001</v>
      </c>
      <c r="E38" s="99">
        <f t="shared" si="6"/>
        <v>0.2989195794224358</v>
      </c>
      <c r="F38" s="100">
        <f t="shared" si="6"/>
        <v>7.1270807917187859E-2</v>
      </c>
      <c r="G38" s="104">
        <v>3120.6140328679999</v>
      </c>
      <c r="H38" s="104">
        <v>3630.1648727060001</v>
      </c>
      <c r="I38" s="104">
        <v>3634.0741349499999</v>
      </c>
      <c r="J38" s="99">
        <f t="shared" si="7"/>
        <v>0.16328544141349566</v>
      </c>
      <c r="K38" s="100">
        <f t="shared" si="7"/>
        <v>1.0768828362018098E-3</v>
      </c>
    </row>
    <row r="39" spans="1:22" x14ac:dyDescent="0.25">
      <c r="A39" s="25" t="s">
        <v>26</v>
      </c>
      <c r="B39" s="104">
        <v>5966.808730832</v>
      </c>
      <c r="C39" s="104">
        <v>7227.7853012739997</v>
      </c>
      <c r="D39" s="104">
        <v>8113.7535363080005</v>
      </c>
      <c r="E39" s="99">
        <f t="shared" si="6"/>
        <v>0.21133182364740752</v>
      </c>
      <c r="F39" s="100">
        <f t="shared" si="6"/>
        <v>0.12257810630842014</v>
      </c>
      <c r="G39" s="104">
        <v>914.05307619899997</v>
      </c>
      <c r="H39" s="104">
        <v>956.827185461</v>
      </c>
      <c r="I39" s="104">
        <v>1121.8512276670001</v>
      </c>
      <c r="J39" s="99">
        <f t="shared" si="7"/>
        <v>4.6796089172274284E-2</v>
      </c>
      <c r="K39" s="100">
        <f t="shared" si="7"/>
        <v>0.17247006012532076</v>
      </c>
      <c r="M39" s="58"/>
      <c r="N39" s="58"/>
      <c r="O39" s="58"/>
      <c r="P39" s="58"/>
      <c r="Q39" s="58"/>
      <c r="R39" s="58"/>
      <c r="S39" s="58"/>
      <c r="T39" s="58"/>
      <c r="U39" s="58"/>
      <c r="V39" s="58"/>
    </row>
    <row r="40" spans="1:22" x14ac:dyDescent="0.25">
      <c r="A40" s="24"/>
      <c r="B40" s="22"/>
      <c r="C40" s="22"/>
      <c r="D40" s="22"/>
      <c r="E40" s="101"/>
      <c r="F40" s="102"/>
      <c r="G40" s="22"/>
      <c r="H40" s="22"/>
      <c r="I40" s="22"/>
      <c r="J40" s="101"/>
      <c r="K40" s="103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x14ac:dyDescent="0.25">
      <c r="A41" s="32" t="s">
        <v>33</v>
      </c>
      <c r="B41" s="22">
        <f t="shared" ref="B41:D42" si="8">B37+B33+B29+B25+B21+B17</f>
        <v>22825.589533628005</v>
      </c>
      <c r="C41" s="22">
        <f t="shared" si="8"/>
        <v>28432.389193647999</v>
      </c>
      <c r="D41" s="22">
        <f t="shared" si="8"/>
        <v>31270.987677887002</v>
      </c>
      <c r="E41" s="97">
        <f t="shared" ref="E41:F43" si="9">(C41-B41)/B41</f>
        <v>0.2456365760787789</v>
      </c>
      <c r="F41" s="98">
        <f t="shared" si="9"/>
        <v>9.983679053159436E-2</v>
      </c>
      <c r="G41" s="22">
        <f t="shared" ref="G41:I43" si="10">G37+G33+G29+G25+G21+G17</f>
        <v>30373.175622920626</v>
      </c>
      <c r="H41" s="22">
        <f t="shared" si="10"/>
        <v>40207.928281883003</v>
      </c>
      <c r="I41" s="22">
        <f t="shared" si="10"/>
        <v>39957.869788455995</v>
      </c>
      <c r="J41" s="97">
        <f t="shared" ref="J41:K43" si="11">(H41-G41)/G41</f>
        <v>0.32379731316407828</v>
      </c>
      <c r="K41" s="98">
        <f t="shared" si="11"/>
        <v>-6.2191339895440534E-3</v>
      </c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x14ac:dyDescent="0.25">
      <c r="A42" s="25" t="s">
        <v>25</v>
      </c>
      <c r="B42" s="104">
        <f t="shared" si="8"/>
        <v>6121.2009123790003</v>
      </c>
      <c r="C42" s="104">
        <f t="shared" si="8"/>
        <v>9058.2122611390005</v>
      </c>
      <c r="D42" s="104">
        <f t="shared" si="8"/>
        <v>8916.9192767610002</v>
      </c>
      <c r="E42" s="99">
        <f t="shared" si="9"/>
        <v>0.47980966329996394</v>
      </c>
      <c r="F42" s="98">
        <f t="shared" si="9"/>
        <v>-1.559833003518442E-2</v>
      </c>
      <c r="G42" s="104">
        <f t="shared" si="10"/>
        <v>20107.009111383621</v>
      </c>
      <c r="H42" s="104">
        <f t="shared" si="10"/>
        <v>27269.690024893003</v>
      </c>
      <c r="I42" s="104">
        <f t="shared" si="10"/>
        <v>26808.290939994004</v>
      </c>
      <c r="J42" s="99">
        <f t="shared" si="11"/>
        <v>0.35622806325055167</v>
      </c>
      <c r="K42" s="100">
        <f t="shared" si="11"/>
        <v>-1.6919850738230387E-2</v>
      </c>
    </row>
    <row r="43" spans="1:22" ht="15.75" thickBot="1" x14ac:dyDescent="0.3">
      <c r="A43" s="26" t="s">
        <v>26</v>
      </c>
      <c r="B43" s="105">
        <f>B39+B35+B31+B27+B23+B19</f>
        <v>16704.388621249</v>
      </c>
      <c r="C43" s="105">
        <f>C39+C35+C31+C27+C23+C19</f>
        <v>19374.176932508999</v>
      </c>
      <c r="D43" s="105">
        <f>D39+D35+D31+D27+D23+D19</f>
        <v>22354.068401126002</v>
      </c>
      <c r="E43" s="106">
        <f t="shared" si="9"/>
        <v>0.15982556271852214</v>
      </c>
      <c r="F43" s="107">
        <f t="shared" si="9"/>
        <v>0.15380738386965379</v>
      </c>
      <c r="G43" s="105">
        <f t="shared" si="10"/>
        <v>10266.166511537001</v>
      </c>
      <c r="H43" s="105">
        <f t="shared" si="10"/>
        <v>12938.23825699</v>
      </c>
      <c r="I43" s="105">
        <f t="shared" si="10"/>
        <v>13149.578848461999</v>
      </c>
      <c r="J43" s="106">
        <f t="shared" si="11"/>
        <v>0.26027940833125535</v>
      </c>
      <c r="K43" s="108">
        <f t="shared" si="11"/>
        <v>1.6334572549537036E-2</v>
      </c>
    </row>
    <row r="44" spans="1:22" x14ac:dyDescent="0.25">
      <c r="A44" s="27"/>
      <c r="B44" s="73"/>
      <c r="C44" s="73"/>
      <c r="D44" s="73"/>
      <c r="E44" s="74"/>
      <c r="F44" s="74"/>
      <c r="G44" s="73"/>
      <c r="H44" s="73"/>
      <c r="I44" s="73"/>
      <c r="J44" s="74"/>
      <c r="K44" s="74"/>
    </row>
    <row r="45" spans="1:22" ht="15.75" thickBot="1" x14ac:dyDescent="0.3">
      <c r="A45" s="72"/>
      <c r="B45" s="49"/>
      <c r="C45" s="109"/>
      <c r="D45" s="109"/>
      <c r="E45" s="110"/>
      <c r="F45" s="49"/>
    </row>
    <row r="46" spans="1:22" ht="16.5" thickBot="1" x14ac:dyDescent="0.3">
      <c r="A46" s="34"/>
      <c r="B46" s="111"/>
      <c r="C46" s="143" t="s">
        <v>65</v>
      </c>
      <c r="D46" s="143" t="s">
        <v>66</v>
      </c>
      <c r="E46" s="143" t="s">
        <v>67</v>
      </c>
      <c r="F46" s="49"/>
    </row>
    <row r="47" spans="1:22" x14ac:dyDescent="0.25">
      <c r="A47" s="35" t="s">
        <v>35</v>
      </c>
      <c r="B47" s="112"/>
      <c r="C47" s="113">
        <f t="shared" ref="C47:E49" si="12">B41-G41</f>
        <v>-7547.5860892926212</v>
      </c>
      <c r="D47" s="113">
        <f t="shared" si="12"/>
        <v>-11775.539088235004</v>
      </c>
      <c r="E47" s="114">
        <f t="shared" si="12"/>
        <v>-8686.8821105689931</v>
      </c>
      <c r="F47" s="49"/>
      <c r="M47" s="89"/>
      <c r="P47" s="89"/>
      <c r="Q47" s="89"/>
    </row>
    <row r="48" spans="1:22" x14ac:dyDescent="0.25">
      <c r="A48" s="25" t="s">
        <v>25</v>
      </c>
      <c r="C48" s="22">
        <f t="shared" si="12"/>
        <v>-13985.808199004619</v>
      </c>
      <c r="D48" s="22">
        <f t="shared" si="12"/>
        <v>-18211.477763754003</v>
      </c>
      <c r="E48" s="116">
        <f t="shared" si="12"/>
        <v>-17891.371663233003</v>
      </c>
      <c r="M48" s="89"/>
      <c r="N48" s="85"/>
      <c r="O48" s="86"/>
      <c r="P48" s="89"/>
      <c r="Q48" s="89"/>
    </row>
    <row r="49" spans="1:17" x14ac:dyDescent="0.25">
      <c r="A49" s="25" t="s">
        <v>26</v>
      </c>
      <c r="C49" s="22">
        <f t="shared" si="12"/>
        <v>6438.2221097119982</v>
      </c>
      <c r="D49" s="104">
        <f t="shared" si="12"/>
        <v>6435.9386755189989</v>
      </c>
      <c r="E49" s="116">
        <f t="shared" si="12"/>
        <v>9204.489552664003</v>
      </c>
      <c r="M49" s="89"/>
      <c r="N49" s="88"/>
      <c r="O49" s="89"/>
      <c r="P49" s="89"/>
      <c r="Q49" s="89"/>
    </row>
    <row r="50" spans="1:17" x14ac:dyDescent="0.25">
      <c r="A50" s="25"/>
      <c r="C50" s="104"/>
      <c r="D50" s="104"/>
      <c r="E50" s="116"/>
      <c r="M50" s="89"/>
      <c r="N50" s="88"/>
      <c r="O50" s="89"/>
      <c r="P50" s="89"/>
      <c r="Q50" s="89"/>
    </row>
    <row r="51" spans="1:17" x14ac:dyDescent="0.25">
      <c r="A51" s="32" t="s">
        <v>36</v>
      </c>
      <c r="C51" s="117">
        <f t="shared" ref="C51:E53" si="13">B41/G41</f>
        <v>0.75150487446571257</v>
      </c>
      <c r="D51" s="117">
        <f t="shared" si="13"/>
        <v>0.70713390141165622</v>
      </c>
      <c r="E51" s="118">
        <f t="shared" si="13"/>
        <v>0.78259896844954757</v>
      </c>
      <c r="M51" s="89"/>
      <c r="P51" s="89"/>
      <c r="Q51" s="89"/>
    </row>
    <row r="52" spans="1:17" x14ac:dyDescent="0.25">
      <c r="A52" s="25" t="s">
        <v>25</v>
      </c>
      <c r="C52" s="117">
        <f t="shared" si="13"/>
        <v>0.30443120000942714</v>
      </c>
      <c r="D52" s="117">
        <f t="shared" si="13"/>
        <v>0.33217144209817773</v>
      </c>
      <c r="E52" s="118">
        <f t="shared" si="13"/>
        <v>0.33261796869931293</v>
      </c>
      <c r="M52" s="89"/>
      <c r="N52" s="146"/>
      <c r="O52" s="146"/>
      <c r="P52" s="146"/>
    </row>
    <row r="53" spans="1:17" ht="15.75" thickBot="1" x14ac:dyDescent="0.3">
      <c r="A53" s="26" t="s">
        <v>26</v>
      </c>
      <c r="B53" s="119"/>
      <c r="C53" s="120">
        <f t="shared" si="13"/>
        <v>1.6271301076674334</v>
      </c>
      <c r="D53" s="120">
        <f t="shared" si="13"/>
        <v>1.4974354736466478</v>
      </c>
      <c r="E53" s="121">
        <f t="shared" si="13"/>
        <v>1.6999836008999314</v>
      </c>
      <c r="M53" s="89"/>
      <c r="N53" s="146"/>
      <c r="O53" s="146"/>
      <c r="P53" s="146"/>
    </row>
    <row r="54" spans="1:17" x14ac:dyDescent="0.25">
      <c r="A54" s="144"/>
      <c r="M54" s="146"/>
      <c r="N54" s="146"/>
      <c r="O54" s="146"/>
      <c r="P54" s="146"/>
    </row>
  </sheetData>
  <mergeCells count="2">
    <mergeCell ref="A8:J8"/>
    <mergeCell ref="A10:K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Ensemble</vt:lpstr>
      <vt:lpstr>GP</vt:lpstr>
      <vt:lpstr>GSA</vt:lpstr>
      <vt:lpstr>TYPE</vt:lpstr>
      <vt:lpstr>TYPE!Zone_d_impression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Ahmed</cp:lastModifiedBy>
  <cp:lastPrinted>2023-03-08T13:41:15Z</cp:lastPrinted>
  <dcterms:created xsi:type="dcterms:W3CDTF">2015-06-05T18:19:34Z</dcterms:created>
  <dcterms:modified xsi:type="dcterms:W3CDTF">2023-07-11T23:33:20Z</dcterms:modified>
</cp:coreProperties>
</file>