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osaab.dergaa\Desktop\Commerce Courant\"/>
    </mc:Choice>
  </mc:AlternateContent>
  <xr:revisionPtr revIDLastSave="0" documentId="13_ncr:1_{5ED347B5-0D96-4EB3-84DF-F1B6D0F927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semble" sheetId="5" r:id="rId1"/>
    <sheet name="GP" sheetId="1" r:id="rId2"/>
    <sheet name="GSA" sheetId="2" r:id="rId3"/>
    <sheet name="TYPE" sheetId="3" r:id="rId4"/>
  </sheets>
  <definedNames>
    <definedName name="_xlnm.Print_Area" localSheetId="3">TYPE!#REF!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5" l="1"/>
  <c r="D48" i="5"/>
  <c r="C48" i="5"/>
  <c r="E47" i="5"/>
  <c r="D47" i="5"/>
  <c r="C47" i="5"/>
  <c r="G45" i="5"/>
  <c r="F45" i="5"/>
  <c r="G44" i="5"/>
  <c r="F44" i="5"/>
  <c r="E40" i="5"/>
  <c r="D40" i="5"/>
  <c r="C40" i="5"/>
  <c r="E39" i="5"/>
  <c r="D39" i="5"/>
  <c r="C39" i="5"/>
  <c r="G37" i="5"/>
  <c r="F37" i="5"/>
  <c r="G36" i="5"/>
  <c r="F36" i="5"/>
  <c r="C23" i="5"/>
  <c r="E21" i="5"/>
  <c r="D21" i="5"/>
  <c r="C21" i="5"/>
  <c r="E20" i="5"/>
  <c r="D20" i="5"/>
  <c r="D23" i="5" s="1"/>
  <c r="C20" i="5"/>
  <c r="G21" i="5" l="1"/>
  <c r="C24" i="5"/>
  <c r="F20" i="5"/>
  <c r="E24" i="5"/>
  <c r="F21" i="5"/>
  <c r="E23" i="5"/>
  <c r="G20" i="5"/>
  <c r="D24" i="5"/>
  <c r="F53" i="3" l="1"/>
  <c r="F49" i="3"/>
  <c r="E49" i="3"/>
  <c r="J44" i="3"/>
  <c r="I44" i="3"/>
  <c r="H44" i="3"/>
  <c r="E44" i="3"/>
  <c r="F54" i="3" s="1"/>
  <c r="D44" i="3"/>
  <c r="C44" i="3"/>
  <c r="D50" i="3" s="1"/>
  <c r="K43" i="3"/>
  <c r="J43" i="3"/>
  <c r="I43" i="3"/>
  <c r="H43" i="3"/>
  <c r="D49" i="3" s="1"/>
  <c r="G43" i="3"/>
  <c r="F43" i="3"/>
  <c r="E43" i="3"/>
  <c r="D43" i="3"/>
  <c r="C43" i="3"/>
  <c r="L40" i="3"/>
  <c r="K40" i="3"/>
  <c r="G40" i="3"/>
  <c r="F40" i="3"/>
  <c r="L39" i="3"/>
  <c r="K39" i="3"/>
  <c r="G39" i="3"/>
  <c r="F39" i="3"/>
  <c r="K38" i="3"/>
  <c r="J38" i="3"/>
  <c r="I38" i="3"/>
  <c r="H38" i="3"/>
  <c r="E38" i="3"/>
  <c r="D38" i="3"/>
  <c r="C38" i="3"/>
  <c r="L36" i="3"/>
  <c r="K36" i="3"/>
  <c r="G36" i="3"/>
  <c r="F36" i="3"/>
  <c r="L35" i="3"/>
  <c r="K35" i="3"/>
  <c r="G35" i="3"/>
  <c r="F35" i="3"/>
  <c r="J34" i="3"/>
  <c r="I34" i="3"/>
  <c r="H34" i="3"/>
  <c r="E34" i="3"/>
  <c r="D34" i="3"/>
  <c r="C34" i="3"/>
  <c r="L32" i="3"/>
  <c r="K32" i="3"/>
  <c r="G32" i="3"/>
  <c r="F32" i="3"/>
  <c r="L31" i="3"/>
  <c r="K31" i="3"/>
  <c r="G31" i="3"/>
  <c r="F31" i="3"/>
  <c r="J30" i="3"/>
  <c r="I30" i="3"/>
  <c r="H30" i="3"/>
  <c r="E30" i="3"/>
  <c r="G30" i="3" s="1"/>
  <c r="D30" i="3"/>
  <c r="F30" i="3" s="1"/>
  <c r="C30" i="3"/>
  <c r="L27" i="3"/>
  <c r="K27" i="3"/>
  <c r="G27" i="3"/>
  <c r="F27" i="3"/>
  <c r="J26" i="3"/>
  <c r="I26" i="3"/>
  <c r="H26" i="3"/>
  <c r="G26" i="3"/>
  <c r="E26" i="3"/>
  <c r="D26" i="3"/>
  <c r="C26" i="3"/>
  <c r="L23" i="3"/>
  <c r="K23" i="3"/>
  <c r="G23" i="3"/>
  <c r="F23" i="3"/>
  <c r="J22" i="3"/>
  <c r="I22" i="3"/>
  <c r="H22" i="3"/>
  <c r="E22" i="3"/>
  <c r="G22" i="3" s="1"/>
  <c r="D22" i="3"/>
  <c r="C22" i="3"/>
  <c r="L20" i="3"/>
  <c r="K20" i="3"/>
  <c r="G20" i="3"/>
  <c r="F20" i="3"/>
  <c r="L19" i="3"/>
  <c r="K19" i="3"/>
  <c r="G19" i="3"/>
  <c r="F19" i="3"/>
  <c r="J18" i="3"/>
  <c r="I18" i="3"/>
  <c r="K18" i="3" s="1"/>
  <c r="H18" i="3"/>
  <c r="E18" i="3"/>
  <c r="D18" i="3"/>
  <c r="C18" i="3"/>
  <c r="L54" i="2"/>
  <c r="K54" i="2"/>
  <c r="G54" i="2"/>
  <c r="F54" i="2"/>
  <c r="L53" i="2"/>
  <c r="K53" i="2"/>
  <c r="G53" i="2"/>
  <c r="F53" i="2"/>
  <c r="J52" i="2"/>
  <c r="I52" i="2"/>
  <c r="H52" i="2"/>
  <c r="E52" i="2"/>
  <c r="D52" i="2"/>
  <c r="F52" i="2" s="1"/>
  <c r="C52" i="2"/>
  <c r="L50" i="2"/>
  <c r="K50" i="2"/>
  <c r="G50" i="2"/>
  <c r="F50" i="2"/>
  <c r="L49" i="2"/>
  <c r="K49" i="2"/>
  <c r="G49" i="2"/>
  <c r="F49" i="2"/>
  <c r="J48" i="2"/>
  <c r="L48" i="2" s="1"/>
  <c r="I48" i="2"/>
  <c r="H48" i="2"/>
  <c r="E48" i="2"/>
  <c r="D48" i="2"/>
  <c r="C48" i="2"/>
  <c r="L46" i="2"/>
  <c r="K46" i="2"/>
  <c r="G46" i="2"/>
  <c r="F46" i="2"/>
  <c r="L45" i="2"/>
  <c r="K45" i="2"/>
  <c r="G45" i="2"/>
  <c r="F45" i="2"/>
  <c r="J44" i="2"/>
  <c r="I44" i="2"/>
  <c r="H44" i="2"/>
  <c r="E44" i="2"/>
  <c r="G44" i="2" s="1"/>
  <c r="D44" i="2"/>
  <c r="F44" i="2" s="1"/>
  <c r="C44" i="2"/>
  <c r="J42" i="2"/>
  <c r="I42" i="2"/>
  <c r="H42" i="2"/>
  <c r="K42" i="2" s="1"/>
  <c r="E42" i="2"/>
  <c r="D42" i="2"/>
  <c r="D40" i="2" s="1"/>
  <c r="C42" i="2"/>
  <c r="J41" i="2"/>
  <c r="J57" i="2" s="1"/>
  <c r="I41" i="2"/>
  <c r="H41" i="2"/>
  <c r="E41" i="2"/>
  <c r="D41" i="2"/>
  <c r="C41" i="2"/>
  <c r="L38" i="2"/>
  <c r="K38" i="2"/>
  <c r="G38" i="2"/>
  <c r="F38" i="2"/>
  <c r="L37" i="2"/>
  <c r="K37" i="2"/>
  <c r="G37" i="2"/>
  <c r="F37" i="2"/>
  <c r="J36" i="2"/>
  <c r="I36" i="2"/>
  <c r="H36" i="2"/>
  <c r="E36" i="2"/>
  <c r="D36" i="2"/>
  <c r="F36" i="2" s="1"/>
  <c r="C36" i="2"/>
  <c r="L34" i="2"/>
  <c r="K34" i="2"/>
  <c r="G34" i="2"/>
  <c r="F34" i="2"/>
  <c r="L33" i="2"/>
  <c r="K33" i="2"/>
  <c r="G33" i="2"/>
  <c r="F33" i="2"/>
  <c r="J32" i="2"/>
  <c r="I32" i="2"/>
  <c r="L32" i="2" s="1"/>
  <c r="H32" i="2"/>
  <c r="E32" i="2"/>
  <c r="D32" i="2"/>
  <c r="G32" i="2" s="1"/>
  <c r="C32" i="2"/>
  <c r="J30" i="2"/>
  <c r="I30" i="2"/>
  <c r="H30" i="2"/>
  <c r="E30" i="2"/>
  <c r="G30" i="2" s="1"/>
  <c r="D30" i="2"/>
  <c r="C30" i="2"/>
  <c r="J29" i="2"/>
  <c r="I29" i="2"/>
  <c r="L29" i="2" s="1"/>
  <c r="H29" i="2"/>
  <c r="E29" i="2"/>
  <c r="D29" i="2"/>
  <c r="C29" i="2"/>
  <c r="C28" i="2" s="1"/>
  <c r="H28" i="2"/>
  <c r="L25" i="2"/>
  <c r="K25" i="2"/>
  <c r="G25" i="2"/>
  <c r="F25" i="2"/>
  <c r="J24" i="2"/>
  <c r="L24" i="2" s="1"/>
  <c r="I24" i="2"/>
  <c r="H24" i="2"/>
  <c r="E24" i="2"/>
  <c r="D24" i="2"/>
  <c r="C24" i="2"/>
  <c r="L21" i="2"/>
  <c r="K21" i="2"/>
  <c r="G21" i="2"/>
  <c r="F21" i="2"/>
  <c r="J20" i="2"/>
  <c r="I20" i="2"/>
  <c r="H20" i="2"/>
  <c r="E20" i="2"/>
  <c r="D20" i="2"/>
  <c r="C20" i="2"/>
  <c r="L18" i="2"/>
  <c r="K18" i="2"/>
  <c r="G18" i="2"/>
  <c r="F18" i="2"/>
  <c r="L17" i="2"/>
  <c r="K17" i="2"/>
  <c r="G17" i="2"/>
  <c r="F17" i="2"/>
  <c r="J16" i="2"/>
  <c r="I16" i="2"/>
  <c r="H16" i="2"/>
  <c r="E16" i="2"/>
  <c r="D16" i="2"/>
  <c r="C16" i="2"/>
  <c r="G18" i="3" l="1"/>
  <c r="F26" i="3"/>
  <c r="C42" i="3"/>
  <c r="K30" i="3"/>
  <c r="L18" i="3"/>
  <c r="L26" i="3"/>
  <c r="I42" i="3"/>
  <c r="E42" i="3"/>
  <c r="F48" i="3" s="1"/>
  <c r="L34" i="3"/>
  <c r="F38" i="3"/>
  <c r="L44" i="3"/>
  <c r="K22" i="3"/>
  <c r="K26" i="3"/>
  <c r="D42" i="3"/>
  <c r="G42" i="3" s="1"/>
  <c r="L22" i="3"/>
  <c r="L30" i="3"/>
  <c r="G34" i="3"/>
  <c r="L43" i="3"/>
  <c r="K34" i="3"/>
  <c r="F44" i="3"/>
  <c r="D53" i="3"/>
  <c r="F22" i="3"/>
  <c r="E53" i="3"/>
  <c r="K44" i="3"/>
  <c r="F18" i="3"/>
  <c r="H42" i="3"/>
  <c r="J42" i="3"/>
  <c r="L42" i="3" s="1"/>
  <c r="F52" i="3"/>
  <c r="D54" i="3"/>
  <c r="G38" i="3"/>
  <c r="G44" i="3"/>
  <c r="F50" i="3"/>
  <c r="F34" i="3"/>
  <c r="L38" i="3"/>
  <c r="E50" i="3"/>
  <c r="E54" i="3"/>
  <c r="G52" i="2"/>
  <c r="G42" i="2"/>
  <c r="G20" i="2"/>
  <c r="G36" i="2"/>
  <c r="L52" i="2"/>
  <c r="J40" i="2"/>
  <c r="K20" i="2"/>
  <c r="F41" i="2"/>
  <c r="D57" i="2"/>
  <c r="D63" i="2" s="1"/>
  <c r="L36" i="2"/>
  <c r="K30" i="2"/>
  <c r="H57" i="2"/>
  <c r="G48" i="2"/>
  <c r="G29" i="2"/>
  <c r="L30" i="2"/>
  <c r="K16" i="2"/>
  <c r="F20" i="2"/>
  <c r="G24" i="2"/>
  <c r="F29" i="2"/>
  <c r="G41" i="2"/>
  <c r="K36" i="2"/>
  <c r="L16" i="2"/>
  <c r="K24" i="2"/>
  <c r="L41" i="2"/>
  <c r="J56" i="2"/>
  <c r="L20" i="2"/>
  <c r="C58" i="2"/>
  <c r="K44" i="2"/>
  <c r="G16" i="2"/>
  <c r="F32" i="2"/>
  <c r="K32" i="2"/>
  <c r="F42" i="2"/>
  <c r="J28" i="2"/>
  <c r="D28" i="2"/>
  <c r="D56" i="2" s="1"/>
  <c r="L44" i="2"/>
  <c r="F48" i="2"/>
  <c r="F16" i="2"/>
  <c r="I58" i="2"/>
  <c r="K48" i="2"/>
  <c r="F24" i="2"/>
  <c r="C64" i="2"/>
  <c r="C57" i="2"/>
  <c r="E58" i="2"/>
  <c r="I28" i="2"/>
  <c r="K29" i="2"/>
  <c r="C40" i="2"/>
  <c r="F40" i="2" s="1"/>
  <c r="E57" i="2"/>
  <c r="H58" i="2"/>
  <c r="E40" i="2"/>
  <c r="G40" i="2" s="1"/>
  <c r="K52" i="2"/>
  <c r="F30" i="2"/>
  <c r="H40" i="2"/>
  <c r="H56" i="2" s="1"/>
  <c r="L42" i="2"/>
  <c r="I40" i="2"/>
  <c r="L40" i="2" s="1"/>
  <c r="K41" i="2"/>
  <c r="J58" i="2"/>
  <c r="I57" i="2"/>
  <c r="E28" i="2"/>
  <c r="G28" i="2" s="1"/>
  <c r="D58" i="2"/>
  <c r="D48" i="3" l="1"/>
  <c r="F42" i="3"/>
  <c r="E52" i="3"/>
  <c r="E48" i="3"/>
  <c r="D52" i="3"/>
  <c r="K42" i="3"/>
  <c r="K57" i="2"/>
  <c r="F57" i="2"/>
  <c r="F28" i="2"/>
  <c r="L58" i="2"/>
  <c r="K58" i="2"/>
  <c r="E56" i="2"/>
  <c r="C68" i="2"/>
  <c r="F58" i="2"/>
  <c r="D64" i="2"/>
  <c r="D68" i="2"/>
  <c r="E63" i="2"/>
  <c r="E67" i="2"/>
  <c r="G57" i="2"/>
  <c r="D67" i="2"/>
  <c r="L28" i="2"/>
  <c r="K28" i="2"/>
  <c r="E68" i="2"/>
  <c r="E64" i="2"/>
  <c r="G58" i="2"/>
  <c r="C56" i="2"/>
  <c r="F56" i="2" s="1"/>
  <c r="K40" i="2"/>
  <c r="C63" i="2"/>
  <c r="C67" i="2"/>
  <c r="I56" i="2"/>
  <c r="D66" i="2" s="1"/>
  <c r="L57" i="2"/>
  <c r="K56" i="2" l="1"/>
  <c r="L56" i="2"/>
  <c r="D62" i="2"/>
  <c r="C66" i="2"/>
  <c r="C62" i="2"/>
  <c r="E62" i="2"/>
  <c r="G56" i="2"/>
  <c r="E66" i="2"/>
</calcChain>
</file>

<file path=xl/sharedStrings.xml><?xml version="1.0" encoding="utf-8"?>
<sst xmlns="http://schemas.openxmlformats.org/spreadsheetml/2006/main" count="190" uniqueCount="77">
  <si>
    <t>BALANCE COMMERCIALE</t>
  </si>
  <si>
    <t>GROUPES DE PRODUITS</t>
  </si>
  <si>
    <t>Var : en %</t>
  </si>
  <si>
    <t>2023/2022</t>
  </si>
  <si>
    <t>2024/2023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</si>
  <si>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</si>
  <si>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</si>
  <si>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</si>
  <si>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</si>
  <si>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</si>
  <si>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</si>
  <si>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</si>
  <si>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</si>
  <si>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</si>
  <si>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</si>
  <si>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</si>
  <si>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</si>
  <si>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</si>
  <si>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Produits</t>
  </si>
  <si>
    <t>Exportations</t>
  </si>
  <si>
    <t>Importations</t>
  </si>
  <si>
    <t>Valeurs en MD</t>
  </si>
  <si>
    <t xml:space="preserve">          Variation</t>
  </si>
  <si>
    <t>23/22</t>
  </si>
  <si>
    <t>24/23</t>
  </si>
  <si>
    <t>Produits Agric.et.Alimen.de base</t>
  </si>
  <si>
    <t>régime général</t>
  </si>
  <si>
    <t>régime off shore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</si>
  <si>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</si>
  <si>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</si>
  <si>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</si>
  <si>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</si>
  <si>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</si>
  <si>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</si>
  <si>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Ensemble des Produits</t>
  </si>
  <si>
    <t>Solde commercial</t>
  </si>
  <si>
    <t>Taux de couverture</t>
  </si>
  <si>
    <t xml:space="preserve"> </t>
  </si>
  <si>
    <t>COMMERCE EXTERIEUR SELON LE REGIME ET LE GROUPEMENT SECTORIEL D'ACTIVITE</t>
  </si>
  <si>
    <t xml:space="preserve">Exportations </t>
  </si>
  <si>
    <t>Variation</t>
  </si>
  <si>
    <t>Agriculture et Ind. Agro. Alim.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</si>
  <si>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</si>
  <si>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</si>
  <si>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</si>
  <si>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</si>
  <si>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</si>
  <si>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</si>
  <si>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</si>
  <si>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</si>
  <si>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</si>
  <si>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COMMERCE EXTERIEUR</t>
  </si>
  <si>
    <t>***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</si>
  <si>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</si>
  <si>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</si>
  <si>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</si>
  <si>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</si>
  <si>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</si>
  <si>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</si>
  <si>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</si>
  <si>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</si>
  <si>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</si>
  <si>
    <t>COMMERCE EXTERIEUR SELON LE REGIME ET LE TYPE D'UTILISATION</t>
  </si>
  <si>
    <t>5 mois</t>
  </si>
  <si>
    <t xml:space="preserve">  5 MOIS 2 0 2 4</t>
  </si>
  <si>
    <t xml:space="preserve"> 5mois2022</t>
  </si>
  <si>
    <t xml:space="preserve"> 5mois2023</t>
  </si>
  <si>
    <t xml:space="preserve"> 5mois2024</t>
  </si>
  <si>
    <t xml:space="preserve"> 5 mois2023</t>
  </si>
  <si>
    <t xml:space="preserve"> 5 mois2024</t>
  </si>
  <si>
    <t xml:space="preserve">  5 Mois 2 0 2 4</t>
  </si>
  <si>
    <t>5 MOIS 2024</t>
  </si>
  <si>
    <t>5mois2022</t>
  </si>
  <si>
    <t>5mois2023</t>
  </si>
  <si>
    <t>5mois2024</t>
  </si>
  <si>
    <t xml:space="preserve"> 23/22</t>
  </si>
  <si>
    <t xml:space="preserve"> 24/23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</si>
</sst>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%"/>
    <numFmt numFmtId="166" formatCode="0.0000"/>
    <numFmt numFmtId="167" formatCode="#,##0.0"/>
    <numFmt numFmtId="168" formatCode="0.000"/>
    <numFmt numFmtId="169" formatCode="0.0000000_ ;[Red]\-0.0000000\ "/>
    <numFmt numFmtId="170" formatCode="0.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1"/>
      <name val="MS Sans Serif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3"/>
      <name val="MS Sans Serif"/>
      <family val="2"/>
    </font>
    <font>
      <b/>
      <u/>
      <sz val="10"/>
      <name val="Times New Roman"/>
      <family val="1"/>
    </font>
    <font>
      <sz val="10"/>
      <name val="MS Sans Serif"/>
      <family val="2"/>
    </font>
    <font>
      <i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i/>
      <sz val="11"/>
      <color indexed="8"/>
      <name val="Calibri"/>
      <family val="2"/>
      <scheme val="minor"/>
    </font>
    <font>
      <sz val="12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  <bgColor indexed="9"/>
      </patternFill>
    </fill>
    <fill>
      <patternFill patternType="gray125">
        <fgColor indexed="13"/>
        <bgColor indexed="9"/>
      </patternFill>
    </fill>
    <fill>
      <patternFill patternType="gray06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Continuous"/>
    </xf>
    <xf numFmtId="0" fontId="9" fillId="0" borderId="0" xfId="0" applyFont="1"/>
    <xf numFmtId="0" fontId="3" fillId="0" borderId="0" xfId="0" applyFont="1"/>
    <xf numFmtId="0" fontId="7" fillId="0" borderId="3" xfId="0" applyFont="1" applyBorder="1" applyAlignment="1">
      <alignment horizontal="center" vertical="center"/>
    </xf>
    <xf numFmtId="0" fontId="9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3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/>
    <xf numFmtId="0" fontId="10" fillId="0" borderId="5" xfId="0" applyFont="1" applyBorder="1" applyAlignment="1">
      <alignment horizontal="center" vertical="center"/>
    </xf>
    <xf numFmtId="0" fontId="0" fillId="0" borderId="10" xfId="0" applyBorder="1"/>
    <xf numFmtId="17" fontId="10" fillId="0" borderId="15" xfId="0" applyNumberFormat="1" applyFont="1" applyBorder="1" applyAlignment="1">
      <alignment horizontal="center" vertical="center"/>
    </xf>
    <xf numFmtId="17" fontId="10" fillId="0" borderId="0" xfId="0" applyNumberFormat="1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9" fillId="0" borderId="10" xfId="0" applyFont="1" applyBorder="1"/>
    <xf numFmtId="0" fontId="13" fillId="0" borderId="0" xfId="0" applyFont="1"/>
    <xf numFmtId="0" fontId="8" fillId="5" borderId="0" xfId="0" applyFont="1" applyFill="1" applyAlignment="1">
      <alignment horizontal="centerContinuous" vertical="center"/>
    </xf>
    <xf numFmtId="0" fontId="3" fillId="5" borderId="0" xfId="0" applyFont="1" applyFill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5" borderId="1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7" xfId="0" applyFont="1" applyBorder="1"/>
    <xf numFmtId="0" fontId="10" fillId="0" borderId="17" xfId="0" applyFont="1" applyBorder="1" applyAlignment="1">
      <alignment horizontal="centerContinuous"/>
    </xf>
    <xf numFmtId="0" fontId="3" fillId="0" borderId="17" xfId="0" applyFont="1" applyBorder="1" applyAlignment="1">
      <alignment horizontal="centerContinuous"/>
    </xf>
    <xf numFmtId="17" fontId="10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6" borderId="0" xfId="1" applyNumberFormat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3" fillId="6" borderId="0" xfId="0" applyFont="1" applyFill="1"/>
    <xf numFmtId="9" fontId="3" fillId="0" borderId="0" xfId="0" applyNumberFormat="1" applyFont="1"/>
    <xf numFmtId="0" fontId="4" fillId="0" borderId="0" xfId="0" applyFont="1"/>
    <xf numFmtId="0" fontId="10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7" fillId="0" borderId="11" xfId="0" applyFont="1" applyBorder="1"/>
    <xf numFmtId="17" fontId="4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166" fontId="0" fillId="0" borderId="0" xfId="0" applyNumberFormat="1"/>
    <xf numFmtId="2" fontId="4" fillId="0" borderId="0" xfId="0" applyNumberFormat="1" applyFont="1" applyAlignment="1">
      <alignment horizontal="center" vertical="center"/>
    </xf>
    <xf numFmtId="0" fontId="3" fillId="2" borderId="0" xfId="0" applyFont="1" applyFill="1"/>
    <xf numFmtId="0" fontId="3" fillId="3" borderId="0" xfId="0" applyFont="1" applyFill="1" applyAlignment="1">
      <alignment horizontal="center"/>
    </xf>
    <xf numFmtId="167" fontId="18" fillId="7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17" fontId="8" fillId="0" borderId="0" xfId="0" applyNumberFormat="1" applyFont="1" applyAlignment="1">
      <alignment horizontal="centerContinuous"/>
    </xf>
    <xf numFmtId="0" fontId="10" fillId="0" borderId="1" xfId="0" applyFont="1" applyBorder="1" applyAlignment="1">
      <alignment horizontal="center"/>
    </xf>
    <xf numFmtId="0" fontId="0" fillId="0" borderId="9" xfId="0" applyBorder="1"/>
    <xf numFmtId="164" fontId="7" fillId="0" borderId="0" xfId="0" applyNumberFormat="1" applyFont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5" fontId="7" fillId="0" borderId="9" xfId="1" applyNumberFormat="1" applyFont="1" applyBorder="1" applyAlignment="1">
      <alignment horizontal="center"/>
    </xf>
    <xf numFmtId="10" fontId="7" fillId="0" borderId="0" xfId="1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5" fontId="12" fillId="0" borderId="0" xfId="1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167" fontId="19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9" fontId="7" fillId="0" borderId="0" xfId="1" applyFont="1" applyBorder="1" applyAlignment="1">
      <alignment horizontal="center"/>
    </xf>
    <xf numFmtId="9" fontId="7" fillId="0" borderId="9" xfId="1" applyFont="1" applyBorder="1" applyAlignment="1">
      <alignment horizontal="center"/>
    </xf>
    <xf numFmtId="168" fontId="0" fillId="0" borderId="0" xfId="0" applyNumberFormat="1"/>
    <xf numFmtId="169" fontId="0" fillId="0" borderId="0" xfId="0" applyNumberFormat="1"/>
    <xf numFmtId="0" fontId="0" fillId="0" borderId="0" xfId="0" applyAlignment="1">
      <alignment horizontal="right"/>
    </xf>
    <xf numFmtId="0" fontId="9" fillId="0" borderId="0" xfId="0" applyFont="1" applyAlignment="1">
      <alignment horizontal="centerContinuous" vertical="center"/>
    </xf>
    <xf numFmtId="0" fontId="7" fillId="0" borderId="20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65" fontId="7" fillId="0" borderId="0" xfId="1" applyNumberFormat="1" applyFont="1" applyBorder="1" applyAlignment="1">
      <alignment horizontal="center" vertical="center"/>
    </xf>
    <xf numFmtId="165" fontId="7" fillId="0" borderId="9" xfId="1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165" fontId="11" fillId="0" borderId="9" xfId="1" applyNumberFormat="1" applyFont="1" applyBorder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" fontId="7" fillId="0" borderId="9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165" fontId="7" fillId="0" borderId="11" xfId="1" applyNumberFormat="1" applyFont="1" applyBorder="1" applyAlignment="1">
      <alignment horizontal="center" vertical="center"/>
    </xf>
    <xf numFmtId="165" fontId="11" fillId="0" borderId="11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7" fontId="10" fillId="0" borderId="2" xfId="0" applyNumberFormat="1" applyFont="1" applyBorder="1" applyAlignment="1">
      <alignment horizontal="center"/>
    </xf>
    <xf numFmtId="0" fontId="20" fillId="0" borderId="7" xfId="0" applyFont="1" applyBorder="1"/>
    <xf numFmtId="17" fontId="4" fillId="0" borderId="21" xfId="0" applyNumberFormat="1" applyFont="1" applyBorder="1" applyAlignment="1">
      <alignment horizontal="center"/>
    </xf>
    <xf numFmtId="0" fontId="0" fillId="0" borderId="1" xfId="0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0" fontId="0" fillId="0" borderId="2" xfId="0" applyBorder="1"/>
    <xf numFmtId="165" fontId="7" fillId="0" borderId="2" xfId="0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0" fontId="9" fillId="0" borderId="12" xfId="0" applyFont="1" applyBorder="1"/>
    <xf numFmtId="17" fontId="10" fillId="0" borderId="22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17" fontId="4" fillId="0" borderId="16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70" fontId="0" fillId="0" borderId="0" xfId="0" applyNumberFormat="1"/>
    <xf numFmtId="49" fontId="8" fillId="0" borderId="14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17" fontId="8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161925</xdr:rowOff>
    </xdr:from>
    <xdr:to>
      <xdr:col>3</xdr:col>
      <xdr:colOff>432434</xdr:colOff>
      <xdr:row>6</xdr:row>
      <xdr:rowOff>57149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C317109E-3226-466C-9DBD-6E9C04A427EB}"/>
            </a:ext>
          </a:extLst>
        </xdr:cNvPr>
        <xdr:cNvSpPr>
          <a:spLocks noChangeArrowheads="1"/>
        </xdr:cNvSpPr>
      </xdr:nvSpPr>
      <xdr:spPr bwMode="auto">
        <a:xfrm>
          <a:off x="514350" y="161925"/>
          <a:ext cx="2527934" cy="103822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b" upright="1"/>
        <a:lstStyle/>
        <a:p>
          <a:pPr marL="0" indent="0" algn="ctr" rtl="0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REPUBLIQUE TUNISIENNE</a:t>
          </a:r>
        </a:p>
        <a:p>
          <a:pPr marL="0" indent="0" algn="ctr" rtl="0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</a:t>
          </a:r>
        </a:p>
        <a:p>
          <a:pPr marL="0" indent="0"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marL="0" indent="0"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marL="0" indent="0" algn="ctr" rtl="0" eaLnBrk="1" fontAlgn="auto" latinLnBrk="0" hangingPunct="1"/>
          <a:endParaRPr lang="fr-FR" sz="8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ctr" rtl="0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INSTITUT NATIONAL  DE  LA  STATISTIQUE</a:t>
          </a:r>
        </a:p>
        <a:p>
          <a:pPr algn="ctr" rtl="0">
            <a:defRPr sz="1000"/>
          </a:pPr>
          <a:endParaRPr lang="fr-FR" sz="900" b="1" i="1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</xdr:colOff>
      <xdr:row>0</xdr:row>
      <xdr:rowOff>106680</xdr:rowOff>
    </xdr:from>
    <xdr:to>
      <xdr:col>2</xdr:col>
      <xdr:colOff>485775</xdr:colOff>
      <xdr:row>5</xdr:row>
      <xdr:rowOff>123825</xdr:rowOff>
    </xdr:to>
    <xdr:sp macro="" textlink="">
      <xdr:nvSpPr>
        <xdr:cNvPr id="2" name="Texte 2">
          <a:extLst>
            <a:ext uri="{FF2B5EF4-FFF2-40B4-BE49-F238E27FC236}">
              <a16:creationId xmlns:a16="http://schemas.microsoft.com/office/drawing/2014/main" id="{6E132993-F9C0-4D5C-87FF-92E318C75FB0}"/>
            </a:ext>
          </a:extLst>
        </xdr:cNvPr>
        <xdr:cNvSpPr>
          <a:spLocks noChangeArrowheads="1"/>
        </xdr:cNvSpPr>
      </xdr:nvSpPr>
      <xdr:spPr bwMode="auto">
        <a:xfrm>
          <a:off x="449580" y="106680"/>
          <a:ext cx="2455545" cy="9696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marL="0" indent="0"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REPUBLIQUE TUNISIENNE </a:t>
          </a:r>
        </a:p>
        <a:p>
          <a:pPr marL="0" indent="0"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marL="0" indent="0"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marL="0" indent="0"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INSTITUT NATIONAL  DE  LA  STATISTIQUE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0</xdr:rowOff>
    </xdr:from>
    <xdr:to>
      <xdr:col>2</xdr:col>
      <xdr:colOff>485775</xdr:colOff>
      <xdr:row>5</xdr:row>
      <xdr:rowOff>207645</xdr:rowOff>
    </xdr:to>
    <xdr:sp macro="" textlink="">
      <xdr:nvSpPr>
        <xdr:cNvPr id="4" name="Texte 2">
          <a:extLst>
            <a:ext uri="{FF2B5EF4-FFF2-40B4-BE49-F238E27FC236}">
              <a16:creationId xmlns:a16="http://schemas.microsoft.com/office/drawing/2014/main" id="{9007374A-24EB-4CE8-A545-5AFBE8930D40}"/>
            </a:ext>
          </a:extLst>
        </xdr:cNvPr>
        <xdr:cNvSpPr>
          <a:spLocks noChangeArrowheads="1"/>
        </xdr:cNvSpPr>
      </xdr:nvSpPr>
      <xdr:spPr bwMode="auto">
        <a:xfrm>
          <a:off x="409575" y="190500"/>
          <a:ext cx="2466975" cy="9696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marL="0" indent="0"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REPUBLIQUE TUNISIENNE </a:t>
          </a:r>
        </a:p>
        <a:p>
          <a:pPr marL="0" indent="0"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marL="0" indent="0"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marL="0" indent="0"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INSTITUT NATIONAL  DE  LA  STATISTIQUE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0</xdr:rowOff>
    </xdr:from>
    <xdr:to>
      <xdr:col>2</xdr:col>
      <xdr:colOff>283845</xdr:colOff>
      <xdr:row>6</xdr:row>
      <xdr:rowOff>17145</xdr:rowOff>
    </xdr:to>
    <xdr:sp macro="" textlink="">
      <xdr:nvSpPr>
        <xdr:cNvPr id="4" name="Texte 2">
          <a:extLst>
            <a:ext uri="{FF2B5EF4-FFF2-40B4-BE49-F238E27FC236}">
              <a16:creationId xmlns:a16="http://schemas.microsoft.com/office/drawing/2014/main" id="{AF1D11A5-2F8F-436B-9468-C7E8A6A0709E}"/>
            </a:ext>
          </a:extLst>
        </xdr:cNvPr>
        <xdr:cNvSpPr>
          <a:spLocks noChangeArrowheads="1"/>
        </xdr:cNvSpPr>
      </xdr:nvSpPr>
      <xdr:spPr bwMode="auto">
        <a:xfrm>
          <a:off x="342900" y="190500"/>
          <a:ext cx="2312670" cy="9696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marL="0" indent="0"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REPUBLIQUE TUNISIENNE </a:t>
          </a:r>
        </a:p>
        <a:p>
          <a:pPr marL="0" indent="0"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marL="0" indent="0"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marL="0" indent="0"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INSTITUT NATIONAL  DE  LA  STATISTIQUE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F891-BB77-4125-8621-B2986A6FC01D}">
  <dimension ref="B7:G50"/>
  <sheetViews>
    <sheetView tabSelected="1" workbookViewId="0">
      <selection activeCell="B9" sqref="B9"/>
    </sheetView>
  </sheetViews>
  <sheetFormatPr baseColWidth="10" defaultRowHeight="15" x14ac:dyDescent="0.25"/>
  <cols>
    <col min="1" max="1" width="4.140625" customWidth="1"/>
    <col min="2" max="2" width="22.28515625" customWidth="1"/>
    <col min="3" max="5" width="12.7109375" customWidth="1"/>
  </cols>
  <sheetData>
    <row r="7" spans="2:7" ht="15.75" x14ac:dyDescent="0.25">
      <c r="F7" s="38"/>
    </row>
    <row r="8" spans="2:7" ht="15.75" x14ac:dyDescent="0.25">
      <c r="F8" s="38"/>
    </row>
    <row r="9" spans="2:7" ht="15.75" x14ac:dyDescent="0.25">
      <c r="B9" s="39" t="s">
        <v>51</v>
      </c>
      <c r="C9" s="39"/>
      <c r="D9" s="39"/>
      <c r="E9" s="40"/>
      <c r="F9" s="40"/>
      <c r="G9" s="40"/>
    </row>
    <row r="10" spans="2:7" ht="18.75" x14ac:dyDescent="0.3">
      <c r="B10" s="41" t="s">
        <v>52</v>
      </c>
      <c r="C10" s="42"/>
      <c r="D10" s="43"/>
      <c r="E10" s="16"/>
      <c r="F10" s="44"/>
      <c r="G10" s="16"/>
    </row>
    <row r="11" spans="2:7" ht="16.5" thickBot="1" x14ac:dyDescent="0.3">
      <c r="B11" s="41"/>
      <c r="C11" s="41"/>
      <c r="D11" s="41"/>
      <c r="E11" s="16"/>
      <c r="F11" s="38"/>
      <c r="G11" s="16"/>
    </row>
    <row r="12" spans="2:7" ht="16.5" thickBot="1" x14ac:dyDescent="0.3">
      <c r="B12" s="141" t="s">
        <v>71</v>
      </c>
      <c r="C12" s="142"/>
      <c r="D12" s="142"/>
      <c r="E12" s="142"/>
      <c r="F12" s="142"/>
      <c r="G12" s="143"/>
    </row>
    <row r="13" spans="2:7" ht="15.75" x14ac:dyDescent="0.25">
      <c r="B13" s="45"/>
      <c r="C13" s="45"/>
      <c r="D13" s="45"/>
      <c r="E13" s="46"/>
      <c r="F13" s="38"/>
      <c r="G13" s="46"/>
    </row>
    <row r="14" spans="2:7" x14ac:dyDescent="0.25">
      <c r="B14" s="47" t="s">
        <v>53</v>
      </c>
      <c r="C14" s="48"/>
      <c r="D14" s="48"/>
      <c r="E14" s="16"/>
      <c r="F14" s="16"/>
      <c r="G14" s="16"/>
    </row>
    <row r="15" spans="2:7" x14ac:dyDescent="0.25">
      <c r="B15" s="18"/>
      <c r="C15" s="18"/>
      <c r="D15" s="18"/>
      <c r="E15" s="18"/>
      <c r="F15" s="18"/>
      <c r="G15" s="18"/>
    </row>
    <row r="16" spans="2:7" x14ac:dyDescent="0.25">
      <c r="B16" s="49" t="s">
        <v>54</v>
      </c>
      <c r="C16" s="18"/>
      <c r="D16" s="18"/>
      <c r="E16" s="18"/>
      <c r="F16" s="18"/>
      <c r="G16" s="18"/>
    </row>
    <row r="17" spans="2:7" ht="15.75" thickBot="1" x14ac:dyDescent="0.3">
      <c r="B17" s="50"/>
      <c r="C17" s="18"/>
      <c r="D17" s="18"/>
      <c r="E17" s="18"/>
      <c r="F17" s="18"/>
      <c r="G17" s="18"/>
    </row>
    <row r="18" spans="2:7" ht="16.5" thickTop="1" thickBot="1" x14ac:dyDescent="0.3">
      <c r="B18" s="51"/>
      <c r="C18" s="52" t="s">
        <v>55</v>
      </c>
      <c r="D18" s="52"/>
      <c r="E18" s="53"/>
      <c r="F18" s="52" t="s">
        <v>56</v>
      </c>
      <c r="G18" s="52"/>
    </row>
    <row r="19" spans="2:7" ht="15.75" thickTop="1" x14ac:dyDescent="0.25">
      <c r="B19" s="18"/>
      <c r="C19" s="54" t="s">
        <v>72</v>
      </c>
      <c r="D19" s="54" t="s">
        <v>73</v>
      </c>
      <c r="E19" s="54" t="s">
        <v>74</v>
      </c>
      <c r="F19" s="55" t="s">
        <v>75</v>
      </c>
      <c r="G19" s="55" t="s">
        <v>76</v>
      </c>
    </row>
    <row r="20" spans="2:7" x14ac:dyDescent="0.25">
      <c r="B20" s="50" t="s">
        <v>19</v>
      </c>
      <c r="C20" s="56">
        <f>C36+C44</f>
        <v>23283.33532608</v>
      </c>
      <c r="D20" s="56">
        <f t="shared" ref="D20:E21" si="0">D36+D44</f>
        <v>25903.732516426997</v>
      </c>
      <c r="E20" s="56">
        <f t="shared" si="0"/>
        <v>26749.962123675999</v>
      </c>
      <c r="F20" s="57">
        <f>D20/C20-1</f>
        <v>0.11254389260166908</v>
      </c>
      <c r="G20" s="57">
        <f>E20/D20-1</f>
        <v>3.2668249902301216E-2</v>
      </c>
    </row>
    <row r="21" spans="2:7" x14ac:dyDescent="0.25">
      <c r="B21" s="50" t="s">
        <v>20</v>
      </c>
      <c r="C21" s="56">
        <f>C37+C45</f>
        <v>33212.819981236004</v>
      </c>
      <c r="D21" s="56">
        <f t="shared" si="0"/>
        <v>34004.383283141004</v>
      </c>
      <c r="E21" s="56">
        <f t="shared" si="0"/>
        <v>33162.921929938995</v>
      </c>
      <c r="F21" s="57">
        <f>D21/C21-1</f>
        <v>2.3833065134252429E-2</v>
      </c>
      <c r="G21" s="57">
        <f>E21/D21-1</f>
        <v>-2.474567311500675E-2</v>
      </c>
    </row>
    <row r="22" spans="2:7" x14ac:dyDescent="0.25">
      <c r="B22" s="50"/>
      <c r="C22" s="18"/>
      <c r="D22" s="18"/>
      <c r="E22" s="18"/>
      <c r="F22" s="18"/>
      <c r="G22" s="18"/>
    </row>
    <row r="23" spans="2:7" x14ac:dyDescent="0.25">
      <c r="B23" s="50" t="s">
        <v>57</v>
      </c>
      <c r="C23" s="56">
        <f>C20-C21</f>
        <v>-9929.484655156004</v>
      </c>
      <c r="D23" s="56">
        <f t="shared" ref="D23:E23" si="1">D20-D21</f>
        <v>-8100.6507667140067</v>
      </c>
      <c r="E23" s="56">
        <f t="shared" si="1"/>
        <v>-6412.9598062629957</v>
      </c>
      <c r="F23" s="58"/>
      <c r="G23" s="58"/>
    </row>
    <row r="24" spans="2:7" ht="13.5" customHeight="1" x14ac:dyDescent="0.25">
      <c r="B24" s="50" t="s">
        <v>58</v>
      </c>
      <c r="C24" s="59">
        <f>C20/C21</f>
        <v>0.70103458059972656</v>
      </c>
      <c r="D24" s="59">
        <f t="shared" ref="D24:E24" si="2">D20/D21</f>
        <v>0.76177627750919341</v>
      </c>
      <c r="E24" s="59">
        <f t="shared" si="2"/>
        <v>0.80662259435971262</v>
      </c>
      <c r="F24" s="58"/>
      <c r="G24" s="58"/>
    </row>
    <row r="25" spans="2:7" ht="13.5" customHeight="1" x14ac:dyDescent="0.25">
      <c r="B25" s="50"/>
      <c r="C25" s="18"/>
      <c r="D25" s="18"/>
      <c r="E25" s="18"/>
      <c r="F25" s="18"/>
      <c r="G25" s="18"/>
    </row>
    <row r="26" spans="2:7" ht="12" customHeight="1" x14ac:dyDescent="0.25">
      <c r="B26" s="60"/>
      <c r="C26" s="61"/>
      <c r="D26" s="61"/>
      <c r="E26" s="61"/>
      <c r="F26" s="61"/>
      <c r="G26" s="61"/>
    </row>
    <row r="27" spans="2:7" ht="12" customHeight="1" x14ac:dyDescent="0.25">
      <c r="B27" s="60"/>
      <c r="C27" s="61"/>
      <c r="D27" s="61"/>
      <c r="E27" s="61"/>
      <c r="F27" s="61"/>
      <c r="G27" s="61"/>
    </row>
    <row r="28" spans="2:7" x14ac:dyDescent="0.25">
      <c r="B28" s="50"/>
      <c r="C28" s="18"/>
      <c r="D28" s="18"/>
      <c r="E28" s="18"/>
      <c r="F28" s="18"/>
      <c r="G28" s="18"/>
    </row>
    <row r="29" spans="2:7" x14ac:dyDescent="0.25">
      <c r="B29" s="47" t="s">
        <v>59</v>
      </c>
      <c r="C29" s="16"/>
      <c r="D29" s="16"/>
      <c r="E29" s="16"/>
      <c r="F29" s="16"/>
      <c r="G29" s="16"/>
    </row>
    <row r="30" spans="2:7" ht="15.75" thickBot="1" x14ac:dyDescent="0.3">
      <c r="B30" s="50"/>
      <c r="C30" s="18"/>
      <c r="D30" s="18"/>
      <c r="E30" s="18"/>
      <c r="F30" s="18"/>
      <c r="G30" s="18"/>
    </row>
    <row r="31" spans="2:7" ht="16.5" thickTop="1" thickBot="1" x14ac:dyDescent="0.3">
      <c r="B31" s="51"/>
      <c r="C31" s="52" t="s">
        <v>55</v>
      </c>
      <c r="D31" s="52"/>
      <c r="E31" s="52"/>
      <c r="F31" s="52" t="s">
        <v>56</v>
      </c>
      <c r="G31" s="52"/>
    </row>
    <row r="32" spans="2:7" ht="15.75" thickTop="1" x14ac:dyDescent="0.25">
      <c r="B32" s="18"/>
      <c r="C32" s="54" t="s">
        <v>72</v>
      </c>
      <c r="D32" s="54" t="s">
        <v>73</v>
      </c>
      <c r="E32" s="54" t="s">
        <v>74</v>
      </c>
      <c r="F32" s="55" t="s">
        <v>75</v>
      </c>
      <c r="G32" s="55" t="s">
        <v>76</v>
      </c>
    </row>
    <row r="33" spans="2:7" x14ac:dyDescent="0.25">
      <c r="B33" s="18"/>
      <c r="D33" s="18"/>
      <c r="E33" s="18"/>
      <c r="F33" s="18"/>
      <c r="G33" s="18"/>
    </row>
    <row r="34" spans="2:7" x14ac:dyDescent="0.25">
      <c r="B34" s="49" t="s">
        <v>60</v>
      </c>
      <c r="D34" s="18"/>
      <c r="E34" s="18"/>
      <c r="F34" s="18"/>
      <c r="G34" s="18"/>
    </row>
    <row r="35" spans="2:7" x14ac:dyDescent="0.25">
      <c r="B35" s="18"/>
      <c r="D35" s="18"/>
      <c r="E35" s="18"/>
      <c r="F35" s="18"/>
      <c r="G35" s="18"/>
    </row>
    <row r="36" spans="2:7" x14ac:dyDescent="0.25">
      <c r="B36" s="50" t="s">
        <v>19</v>
      </c>
      <c r="C36" s="56">
        <v>7502.0920342419995</v>
      </c>
      <c r="D36" s="56">
        <v>7392.5909918070001</v>
      </c>
      <c r="E36" s="56">
        <v>8677.6207565670011</v>
      </c>
      <c r="F36" s="57">
        <f>D36/C36-1</f>
        <v>-1.4596067594905615E-2</v>
      </c>
      <c r="G36" s="57">
        <f>E36/D36-1</f>
        <v>0.17382670922605659</v>
      </c>
    </row>
    <row r="37" spans="2:7" x14ac:dyDescent="0.25">
      <c r="B37" s="50" t="s">
        <v>20</v>
      </c>
      <c r="C37" s="56">
        <v>22511.290863262002</v>
      </c>
      <c r="D37" s="56">
        <v>23067.520828836001</v>
      </c>
      <c r="E37" s="56">
        <v>22693.147432622998</v>
      </c>
      <c r="F37" s="57">
        <f>D37/C37-1</f>
        <v>2.4708932462054189E-2</v>
      </c>
      <c r="G37" s="57">
        <f>E37/D37-1</f>
        <v>-1.6229459550113901E-2</v>
      </c>
    </row>
    <row r="38" spans="2:7" x14ac:dyDescent="0.25">
      <c r="B38" s="50"/>
      <c r="D38" s="18"/>
      <c r="E38" s="18"/>
      <c r="F38" s="18"/>
      <c r="G38" s="18"/>
    </row>
    <row r="39" spans="2:7" x14ac:dyDescent="0.25">
      <c r="B39" s="50" t="s">
        <v>57</v>
      </c>
      <c r="C39" s="56">
        <f>C36-C37</f>
        <v>-15009.198829020002</v>
      </c>
      <c r="D39" s="56">
        <f t="shared" ref="D39:E39" si="3">D36-D37</f>
        <v>-15674.929837029002</v>
      </c>
      <c r="E39" s="56">
        <f t="shared" si="3"/>
        <v>-14015.526676055997</v>
      </c>
      <c r="F39" s="62"/>
      <c r="G39" s="18"/>
    </row>
    <row r="40" spans="2:7" x14ac:dyDescent="0.25">
      <c r="B40" s="50" t="s">
        <v>58</v>
      </c>
      <c r="C40" s="59">
        <f>C36/C37</f>
        <v>0.33325907784725356</v>
      </c>
      <c r="D40" s="59">
        <f t="shared" ref="D40:E40" si="4">D36/D37</f>
        <v>0.32047618149609508</v>
      </c>
      <c r="E40" s="59">
        <f t="shared" si="4"/>
        <v>0.38238947604475126</v>
      </c>
      <c r="F40" s="18"/>
      <c r="G40" s="18"/>
    </row>
    <row r="41" spans="2:7" x14ac:dyDescent="0.25">
      <c r="B41" s="18"/>
      <c r="D41" s="18"/>
      <c r="E41" s="18"/>
      <c r="F41" s="18"/>
      <c r="G41" s="18"/>
    </row>
    <row r="42" spans="2:7" x14ac:dyDescent="0.25">
      <c r="B42" s="49" t="s">
        <v>61</v>
      </c>
      <c r="D42" s="18"/>
      <c r="E42" s="18"/>
      <c r="F42" s="18"/>
      <c r="G42" s="18"/>
    </row>
    <row r="43" spans="2:7" x14ac:dyDescent="0.25">
      <c r="B43" s="18"/>
      <c r="D43" s="18"/>
      <c r="E43" s="18"/>
      <c r="F43" s="18"/>
      <c r="G43" s="18"/>
    </row>
    <row r="44" spans="2:7" x14ac:dyDescent="0.25">
      <c r="B44" s="50" t="s">
        <v>19</v>
      </c>
      <c r="C44" s="56">
        <v>15781.243291838</v>
      </c>
      <c r="D44" s="56">
        <v>18511.141524619998</v>
      </c>
      <c r="E44" s="56">
        <v>18072.341367108998</v>
      </c>
      <c r="F44" s="57">
        <f>D44/C44-1</f>
        <v>0.17298372392458394</v>
      </c>
      <c r="G44" s="57">
        <f>E44/D44-1</f>
        <v>-2.370465143532019E-2</v>
      </c>
    </row>
    <row r="45" spans="2:7" x14ac:dyDescent="0.25">
      <c r="B45" s="50" t="s">
        <v>20</v>
      </c>
      <c r="C45" s="56">
        <v>10701.529117974</v>
      </c>
      <c r="D45" s="56">
        <v>10936.862454305001</v>
      </c>
      <c r="E45" s="56">
        <v>10469.774497316001</v>
      </c>
      <c r="F45" s="57">
        <f>D45/C45-1</f>
        <v>2.1990627109143013E-2</v>
      </c>
      <c r="G45" s="57">
        <f>E45/D45-1</f>
        <v>-4.270767406470799E-2</v>
      </c>
    </row>
    <row r="46" spans="2:7" x14ac:dyDescent="0.25">
      <c r="B46" s="50"/>
      <c r="C46" s="63"/>
      <c r="D46" s="18"/>
      <c r="E46" s="18"/>
      <c r="F46" s="18"/>
      <c r="G46" s="18"/>
    </row>
    <row r="47" spans="2:7" x14ac:dyDescent="0.25">
      <c r="B47" s="50" t="s">
        <v>57</v>
      </c>
      <c r="C47" s="56">
        <f>C44-C45</f>
        <v>5079.7141738640003</v>
      </c>
      <c r="D47" s="56">
        <f t="shared" ref="D47:E47" si="5">D44-D45</f>
        <v>7574.2790703149967</v>
      </c>
      <c r="E47" s="56">
        <f t="shared" si="5"/>
        <v>7602.5668697929977</v>
      </c>
      <c r="F47" s="18"/>
      <c r="G47" s="18"/>
    </row>
    <row r="48" spans="2:7" x14ac:dyDescent="0.25">
      <c r="B48" s="50" t="s">
        <v>58</v>
      </c>
      <c r="C48" s="59">
        <f>C44/C45</f>
        <v>1.474671807913156</v>
      </c>
      <c r="D48" s="59">
        <f t="shared" ref="D48:E48" si="6">D44/D45</f>
        <v>1.6925458834250573</v>
      </c>
      <c r="E48" s="59">
        <f t="shared" si="6"/>
        <v>1.726144280542238</v>
      </c>
      <c r="F48" s="18"/>
      <c r="G48" s="18"/>
    </row>
    <row r="49" spans="2:7" x14ac:dyDescent="0.25">
      <c r="B49" s="18"/>
      <c r="D49" s="18"/>
      <c r="E49" s="18"/>
      <c r="F49" s="18"/>
      <c r="G49" s="18"/>
    </row>
    <row r="50" spans="2:7" x14ac:dyDescent="0.25">
      <c r="B50" s="18"/>
      <c r="C50" s="18"/>
      <c r="D50" s="18"/>
      <c r="E50" s="18"/>
      <c r="F50" s="18"/>
      <c r="G50" s="18"/>
    </row>
  </sheetData>
  <mergeCells count="1">
    <mergeCell ref="B12:G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2"/>
  <sheetViews>
    <sheetView workbookViewId="0">
      <selection activeCell="D3" sqref="D3"/>
    </sheetView>
  </sheetViews>
  <sheetFormatPr baseColWidth="10" defaultColWidth="9.140625" defaultRowHeight="15" x14ac:dyDescent="0.25"/>
  <cols>
    <col min="1" max="1" width="3.42578125" customWidth="1"/>
    <col min="2" max="2" width="32.85546875" customWidth="1"/>
    <col min="3" max="5" width="14.5703125" customWidth="1"/>
    <col min="6" max="7" width="11.85546875" customWidth="1"/>
  </cols>
  <sheetData>
    <row r="1" spans="2:7" x14ac:dyDescent="0.25">
      <c r="B1" s="1"/>
      <c r="C1" s="2"/>
      <c r="D1" s="2"/>
      <c r="E1" s="2"/>
      <c r="F1" s="2"/>
    </row>
    <row r="2" spans="2:7" x14ac:dyDescent="0.25">
      <c r="B2" s="1"/>
      <c r="C2" s="2"/>
      <c r="D2" s="2"/>
      <c r="E2" s="2"/>
      <c r="F2" s="2"/>
    </row>
    <row r="3" spans="2:7" x14ac:dyDescent="0.25">
      <c r="B3" s="1"/>
      <c r="C3" s="2"/>
      <c r="D3" s="2"/>
      <c r="E3" s="2"/>
      <c r="F3" s="2"/>
    </row>
    <row r="4" spans="2:7" x14ac:dyDescent="0.25">
      <c r="B4" s="1"/>
      <c r="C4" s="2"/>
      <c r="D4" s="2"/>
      <c r="E4" s="2"/>
      <c r="F4" s="2"/>
    </row>
    <row r="5" spans="2:7" x14ac:dyDescent="0.25">
      <c r="B5" s="1"/>
      <c r="C5" s="2"/>
      <c r="D5" s="2"/>
      <c r="E5" s="2"/>
      <c r="F5" s="2"/>
    </row>
    <row r="6" spans="2:7" x14ac:dyDescent="0.25">
      <c r="B6" s="1"/>
      <c r="C6" s="2"/>
      <c r="D6" s="2"/>
      <c r="E6" s="2"/>
      <c r="F6" s="2"/>
    </row>
    <row r="7" spans="2:7" x14ac:dyDescent="0.25">
      <c r="B7" s="1"/>
      <c r="C7" s="2"/>
      <c r="D7" s="2"/>
      <c r="E7" s="2"/>
      <c r="F7" s="2"/>
    </row>
    <row r="8" spans="2:7" ht="18.75" x14ac:dyDescent="0.3">
      <c r="B8" s="145" t="s">
        <v>0</v>
      </c>
      <c r="C8" s="145"/>
      <c r="D8" s="145"/>
      <c r="E8" s="145"/>
      <c r="F8" s="145"/>
      <c r="G8" s="145"/>
    </row>
    <row r="9" spans="2:7" x14ac:dyDescent="0.25">
      <c r="B9" s="3"/>
      <c r="C9" s="81"/>
      <c r="D9" s="81"/>
      <c r="E9" s="81"/>
      <c r="F9" s="81"/>
    </row>
    <row r="10" spans="2:7" x14ac:dyDescent="0.25">
      <c r="B10" s="4" t="s">
        <v>1</v>
      </c>
      <c r="C10" s="4" t="s">
        <v>63</v>
      </c>
      <c r="D10" s="4" t="s">
        <v>63</v>
      </c>
      <c r="E10" s="4" t="s">
        <v>63</v>
      </c>
      <c r="F10" s="146" t="s">
        <v>2</v>
      </c>
      <c r="G10" s="146"/>
    </row>
    <row r="11" spans="2:7" x14ac:dyDescent="0.25">
      <c r="B11" s="82"/>
      <c r="C11" s="4">
        <v>2022</v>
      </c>
      <c r="D11" s="4">
        <v>2023</v>
      </c>
      <c r="E11" s="4">
        <v>2024</v>
      </c>
      <c r="F11" s="4" t="s">
        <v>3</v>
      </c>
      <c r="G11" s="4" t="s">
        <v>4</v>
      </c>
    </row>
    <row r="12" spans="2:7" x14ac:dyDescent="0.25">
      <c r="B12" s="3"/>
      <c r="C12" s="3"/>
      <c r="D12" s="3"/>
      <c r="E12" s="3"/>
      <c r="F12" s="3"/>
    </row>
    <row r="13" spans="2:7" x14ac:dyDescent="0.25">
      <c r="B13" s="5" t="s">
        <v>5</v>
      </c>
      <c r="C13" s="3"/>
      <c r="D13" s="3"/>
      <c r="E13" s="3"/>
      <c r="F13" s="3"/>
    </row>
    <row r="14" spans="2:7" x14ac:dyDescent="0.25">
      <c r="B14" s="8" t="s">
        <v>6</v>
      </c>
      <c r="C14" s="83">
        <v>2654.1752926959998</v>
      </c>
      <c r="D14" s="83">
        <v>2887.2152066250001</v>
      </c>
      <c r="E14" s="83">
        <v>4541.5281000020004</v>
      </c>
      <c r="F14" s="7">
        <v>8.7801252076417341E-2</v>
      </c>
      <c r="G14" s="7">
        <v>0.57297872689954532</v>
      </c>
    </row>
    <row r="15" spans="2:7" x14ac:dyDescent="0.25">
      <c r="B15" s="8" t="s">
        <v>7</v>
      </c>
      <c r="C15" s="83">
        <v>3492.2923864929999</v>
      </c>
      <c r="D15" s="83">
        <v>3373.1352006659999</v>
      </c>
      <c r="E15" s="83">
        <v>2960.5058864799998</v>
      </c>
      <c r="F15" s="7">
        <v>-3.4120048564049051E-2</v>
      </c>
      <c r="G15" s="7">
        <v>-0.12232812788071157</v>
      </c>
    </row>
    <row r="16" spans="2:7" x14ac:dyDescent="0.25">
      <c r="B16" s="3"/>
      <c r="C16" s="3"/>
      <c r="D16" s="3"/>
      <c r="E16" s="3"/>
      <c r="F16" s="3"/>
      <c r="G16" s="3"/>
    </row>
    <row r="17" spans="2:7" x14ac:dyDescent="0.25">
      <c r="B17" s="8" t="s">
        <v>8</v>
      </c>
      <c r="C17" s="6">
        <v>-838.11709379700005</v>
      </c>
      <c r="D17" s="6">
        <v>-485.91999404099988</v>
      </c>
      <c r="E17" s="6">
        <v>1581.0222135220006</v>
      </c>
      <c r="F17" s="6"/>
      <c r="G17" s="6"/>
    </row>
    <row r="18" spans="2:7" x14ac:dyDescent="0.25">
      <c r="B18" s="8" t="s">
        <v>9</v>
      </c>
      <c r="C18" s="7">
        <v>0.76000947199078972</v>
      </c>
      <c r="D18" s="7">
        <v>0.8559441098165711</v>
      </c>
      <c r="E18" s="7">
        <v>1.5340378550646336</v>
      </c>
      <c r="F18" s="3"/>
      <c r="G18" s="3"/>
    </row>
    <row r="19" spans="2:7" x14ac:dyDescent="0.25">
      <c r="B19" s="3"/>
      <c r="C19" s="3"/>
      <c r="D19" s="3"/>
      <c r="E19" s="3"/>
      <c r="F19" s="3"/>
      <c r="G19" s="3"/>
    </row>
    <row r="20" spans="2:7" x14ac:dyDescent="0.25">
      <c r="B20" s="5" t="s">
        <v>10</v>
      </c>
      <c r="C20" s="3"/>
      <c r="D20" s="3"/>
      <c r="E20" s="3"/>
      <c r="F20" s="3"/>
      <c r="G20" s="3"/>
    </row>
    <row r="21" spans="2:7" x14ac:dyDescent="0.25">
      <c r="B21" s="8" t="s">
        <v>6</v>
      </c>
      <c r="C21" s="83">
        <v>7899.3654903480001</v>
      </c>
      <c r="D21" s="83">
        <v>9191.6256575810003</v>
      </c>
      <c r="E21" s="83">
        <v>8211.3475233640002</v>
      </c>
      <c r="F21" s="7">
        <v>0.16359037555762859</v>
      </c>
      <c r="G21" s="7">
        <v>-0.10664904889903709</v>
      </c>
    </row>
    <row r="22" spans="2:7" x14ac:dyDescent="0.25">
      <c r="B22" s="8" t="s">
        <v>7</v>
      </c>
      <c r="C22" s="83">
        <v>12381.700411963</v>
      </c>
      <c r="D22" s="83">
        <v>12082.616008081</v>
      </c>
      <c r="E22" s="83">
        <v>11283.832105672</v>
      </c>
      <c r="F22" s="7">
        <v>-2.4155357820887756E-2</v>
      </c>
      <c r="G22" s="7">
        <v>-6.6110178613204659E-2</v>
      </c>
    </row>
    <row r="23" spans="2:7" x14ac:dyDescent="0.25">
      <c r="B23" s="84"/>
      <c r="C23" s="144"/>
      <c r="D23" s="144"/>
      <c r="E23" s="85"/>
      <c r="F23" s="3"/>
      <c r="G23" s="3"/>
    </row>
    <row r="24" spans="2:7" x14ac:dyDescent="0.25">
      <c r="B24" s="8" t="s">
        <v>8</v>
      </c>
      <c r="C24" s="6">
        <v>-4482.334921615</v>
      </c>
      <c r="D24" s="6">
        <v>-2890.9903505000002</v>
      </c>
      <c r="E24" s="6">
        <v>-3072.4845823079995</v>
      </c>
      <c r="F24" s="3"/>
      <c r="G24" s="3"/>
    </row>
    <row r="25" spans="2:7" x14ac:dyDescent="0.25">
      <c r="B25" s="8" t="s">
        <v>9</v>
      </c>
      <c r="C25" s="7">
        <v>0.6379871283847055</v>
      </c>
      <c r="D25" s="7">
        <v>0.76073142202264221</v>
      </c>
      <c r="E25" s="7">
        <v>0.72770911924827686</v>
      </c>
      <c r="F25" s="3"/>
      <c r="G25" s="3"/>
    </row>
    <row r="26" spans="2:7" x14ac:dyDescent="0.25">
      <c r="B26" s="3"/>
      <c r="C26" s="3"/>
      <c r="D26" s="3"/>
      <c r="E26" s="3"/>
      <c r="F26" s="3"/>
      <c r="G26" s="3"/>
    </row>
    <row r="27" spans="2:7" x14ac:dyDescent="0.25">
      <c r="B27" s="5" t="s">
        <v>11</v>
      </c>
      <c r="C27" s="3"/>
      <c r="D27" s="3"/>
      <c r="E27" s="3"/>
      <c r="F27" s="3"/>
      <c r="G27" s="3"/>
    </row>
    <row r="28" spans="2:7" x14ac:dyDescent="0.25">
      <c r="B28" s="8" t="s">
        <v>6</v>
      </c>
      <c r="C28" s="83">
        <v>3977.3536754259999</v>
      </c>
      <c r="D28" s="83">
        <v>4650.0392743890006</v>
      </c>
      <c r="E28" s="83">
        <v>4985.1278214409995</v>
      </c>
      <c r="F28" s="7">
        <v>0.16912893694095532</v>
      </c>
      <c r="G28" s="7">
        <v>7.2061444490923859E-2</v>
      </c>
    </row>
    <row r="29" spans="2:7" x14ac:dyDescent="0.25">
      <c r="B29" s="8" t="s">
        <v>7</v>
      </c>
      <c r="C29" s="83">
        <v>5009.9214250479999</v>
      </c>
      <c r="D29" s="83">
        <v>5311.8628197329999</v>
      </c>
      <c r="E29" s="83">
        <v>5298.9701251890001</v>
      </c>
      <c r="F29" s="7">
        <v>6.0268688681501044E-2</v>
      </c>
      <c r="G29" s="7">
        <v>-2.4271512615319899E-3</v>
      </c>
    </row>
    <row r="30" spans="2:7" x14ac:dyDescent="0.25">
      <c r="B30" s="84"/>
      <c r="C30" s="144"/>
      <c r="D30" s="144"/>
      <c r="E30" s="144"/>
      <c r="F30" s="3"/>
      <c r="G30" s="3"/>
    </row>
    <row r="31" spans="2:7" x14ac:dyDescent="0.25">
      <c r="B31" s="8" t="s">
        <v>8</v>
      </c>
      <c r="C31" s="6">
        <v>-1032.5677496220001</v>
      </c>
      <c r="D31" s="6">
        <v>-661.82354534399929</v>
      </c>
      <c r="E31" s="6">
        <v>-313.84230374800063</v>
      </c>
      <c r="F31" s="3"/>
      <c r="G31" s="3"/>
    </row>
    <row r="32" spans="2:7" x14ac:dyDescent="0.25">
      <c r="B32" s="8" t="s">
        <v>9</v>
      </c>
      <c r="C32" s="7">
        <v>0.79389542030350169</v>
      </c>
      <c r="D32" s="7">
        <v>0.8754065065676403</v>
      </c>
      <c r="E32" s="7">
        <v>0.94077296222974904</v>
      </c>
      <c r="F32" s="3"/>
      <c r="G32" s="3"/>
    </row>
    <row r="33" spans="2:7" x14ac:dyDescent="0.25">
      <c r="B33" s="5"/>
      <c r="C33" s="3"/>
      <c r="D33" s="3"/>
      <c r="E33" s="3"/>
      <c r="F33" s="3"/>
      <c r="G33" s="3"/>
    </row>
    <row r="34" spans="2:7" x14ac:dyDescent="0.25">
      <c r="B34" s="5" t="s">
        <v>12</v>
      </c>
      <c r="C34" s="3"/>
      <c r="D34" s="3"/>
      <c r="E34" s="3"/>
      <c r="F34" s="3"/>
      <c r="G34" s="3"/>
    </row>
    <row r="35" spans="2:7" x14ac:dyDescent="0.25">
      <c r="B35" s="8" t="s">
        <v>6</v>
      </c>
      <c r="C35" s="83">
        <v>6767.8954033030004</v>
      </c>
      <c r="D35" s="83">
        <v>7831.1348450099995</v>
      </c>
      <c r="E35" s="83">
        <v>7582.8972054450005</v>
      </c>
      <c r="F35" s="7">
        <v>0.15710045418079249</v>
      </c>
      <c r="G35" s="7">
        <v>-3.1698807960531553E-2</v>
      </c>
    </row>
    <row r="36" spans="2:7" x14ac:dyDescent="0.25">
      <c r="B36" s="8" t="s">
        <v>7</v>
      </c>
      <c r="C36" s="83">
        <v>6879.157737046</v>
      </c>
      <c r="D36" s="83">
        <v>7208.8677632409999</v>
      </c>
      <c r="E36" s="83">
        <v>7215.8917690629996</v>
      </c>
      <c r="F36" s="7">
        <v>4.7928836464881198E-2</v>
      </c>
      <c r="G36" s="7">
        <v>9.7435631401314806E-4</v>
      </c>
    </row>
    <row r="37" spans="2:7" x14ac:dyDescent="0.25">
      <c r="B37" s="84"/>
      <c r="C37" s="3"/>
      <c r="D37" s="3"/>
      <c r="E37" s="3"/>
      <c r="F37" s="3"/>
      <c r="G37" s="3"/>
    </row>
    <row r="38" spans="2:7" x14ac:dyDescent="0.25">
      <c r="B38" s="8" t="s">
        <v>8</v>
      </c>
      <c r="C38" s="6">
        <v>-111.26233374299954</v>
      </c>
      <c r="D38" s="6">
        <v>622.26708176899956</v>
      </c>
      <c r="E38" s="6">
        <v>367.00543638200088</v>
      </c>
      <c r="F38" s="3"/>
      <c r="G38" s="3"/>
    </row>
    <row r="39" spans="2:7" x14ac:dyDescent="0.25">
      <c r="B39" s="8" t="s">
        <v>9</v>
      </c>
      <c r="C39" s="7">
        <v>0.98382616913349374</v>
      </c>
      <c r="D39" s="7">
        <v>1.0863196693580681</v>
      </c>
      <c r="E39" s="7">
        <v>1.0508607179996072</v>
      </c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5" t="s">
        <v>13</v>
      </c>
      <c r="C41" s="3"/>
      <c r="D41" s="3"/>
      <c r="E41" s="3"/>
      <c r="F41" s="3"/>
      <c r="G41" s="3"/>
    </row>
    <row r="42" spans="2:7" x14ac:dyDescent="0.25">
      <c r="B42" s="8" t="s">
        <v>6</v>
      </c>
      <c r="C42" s="83">
        <v>1984.545464307</v>
      </c>
      <c r="D42" s="83">
        <v>1343.7175328220001</v>
      </c>
      <c r="E42" s="83">
        <v>1429.061473424</v>
      </c>
      <c r="F42" s="7">
        <v>-0.32290917139999914</v>
      </c>
      <c r="G42" s="7">
        <v>6.3513304334703008E-2</v>
      </c>
    </row>
    <row r="43" spans="2:7" x14ac:dyDescent="0.25">
      <c r="B43" s="8" t="s">
        <v>7</v>
      </c>
      <c r="C43" s="83">
        <v>5449.748020686</v>
      </c>
      <c r="D43" s="83">
        <v>6027.9014914199997</v>
      </c>
      <c r="E43" s="83">
        <v>6403.722043535</v>
      </c>
      <c r="F43" s="7">
        <v>0.10608811059510662</v>
      </c>
      <c r="G43" s="7">
        <v>6.2346830426797138E-2</v>
      </c>
    </row>
    <row r="44" spans="2:7" x14ac:dyDescent="0.25">
      <c r="B44" s="84"/>
      <c r="C44" s="3"/>
      <c r="D44" s="3"/>
      <c r="E44" s="3"/>
      <c r="F44" s="3"/>
      <c r="G44" s="3"/>
    </row>
    <row r="45" spans="2:7" x14ac:dyDescent="0.25">
      <c r="B45" s="8" t="s">
        <v>8</v>
      </c>
      <c r="C45" s="6">
        <v>-3465.2025563790003</v>
      </c>
      <c r="D45" s="6">
        <v>-4684.1839585979997</v>
      </c>
      <c r="E45" s="6">
        <v>-4974.6605701110002</v>
      </c>
      <c r="F45" s="3"/>
      <c r="G45" s="3"/>
    </row>
    <row r="46" spans="2:7" x14ac:dyDescent="0.25">
      <c r="B46" s="8" t="s">
        <v>9</v>
      </c>
      <c r="C46" s="7">
        <v>0.36415361898827581</v>
      </c>
      <c r="D46" s="7">
        <v>0.22291630590423914</v>
      </c>
      <c r="E46" s="7">
        <v>0.22316107159378293</v>
      </c>
      <c r="F46" s="3"/>
      <c r="G46" s="3"/>
    </row>
    <row r="47" spans="2:7" ht="15.75" thickBot="1" x14ac:dyDescent="0.3">
      <c r="C47" s="3"/>
      <c r="D47" s="3"/>
      <c r="E47" s="3"/>
      <c r="F47" s="3"/>
      <c r="G47" s="3"/>
    </row>
    <row r="48" spans="2:7" x14ac:dyDescent="0.25">
      <c r="B48" s="86" t="s">
        <v>14</v>
      </c>
      <c r="C48" s="9">
        <v>23283.335326080003</v>
      </c>
      <c r="D48" s="9">
        <v>25903.732516426997</v>
      </c>
      <c r="E48" s="9">
        <v>26749.962123675999</v>
      </c>
      <c r="F48" s="10">
        <v>0.112543892601669</v>
      </c>
      <c r="G48" s="10">
        <v>3.2668249902301195E-2</v>
      </c>
    </row>
    <row r="49" spans="2:7" x14ac:dyDescent="0.25">
      <c r="B49" s="5" t="s">
        <v>15</v>
      </c>
      <c r="C49" s="11">
        <v>33212.819981235996</v>
      </c>
      <c r="D49" s="11">
        <v>34004.383283140996</v>
      </c>
      <c r="E49" s="11">
        <v>33162.921929939002</v>
      </c>
      <c r="F49" s="12">
        <v>2.3833065134252492E-2</v>
      </c>
      <c r="G49" s="12">
        <v>-2.4745673115006361E-2</v>
      </c>
    </row>
    <row r="50" spans="2:7" x14ac:dyDescent="0.25">
      <c r="B50" s="3"/>
      <c r="C50" s="3"/>
      <c r="D50" s="3"/>
      <c r="E50" s="3"/>
      <c r="F50" s="5"/>
      <c r="G50" s="5"/>
    </row>
    <row r="51" spans="2:7" x14ac:dyDescent="0.25">
      <c r="B51" s="5" t="s">
        <v>16</v>
      </c>
      <c r="C51" s="11">
        <v>-9929.4846551559931</v>
      </c>
      <c r="D51" s="11">
        <v>-8100.6507667139995</v>
      </c>
      <c r="E51" s="11">
        <v>-6412.959806263003</v>
      </c>
      <c r="F51" s="12">
        <v>-0.18418215566629148</v>
      </c>
      <c r="G51" s="12">
        <v>-0.20834017032135338</v>
      </c>
    </row>
    <row r="52" spans="2:7" ht="15.75" thickBot="1" x14ac:dyDescent="0.3">
      <c r="B52" s="13" t="s">
        <v>17</v>
      </c>
      <c r="C52" s="14">
        <v>0.70103458059972679</v>
      </c>
      <c r="D52" s="14">
        <v>0.76177627750919352</v>
      </c>
      <c r="E52" s="14">
        <v>0.8066225943597124</v>
      </c>
      <c r="F52" s="14"/>
      <c r="G52" s="14"/>
    </row>
  </sheetData>
  <mergeCells count="4">
    <mergeCell ref="C30:E30"/>
    <mergeCell ref="B8:G8"/>
    <mergeCell ref="F10:G10"/>
    <mergeCell ref="C23:D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557D-566D-40B4-9015-A87A2F317EB7}">
  <dimension ref="B5:L70"/>
  <sheetViews>
    <sheetView workbookViewId="0">
      <selection activeCell="D5" sqref="D5"/>
    </sheetView>
  </sheetViews>
  <sheetFormatPr baseColWidth="10" defaultRowHeight="15" x14ac:dyDescent="0.25"/>
  <cols>
    <col min="1" max="1" width="3.28515625" customWidth="1"/>
    <col min="2" max="2" width="32.5703125" customWidth="1"/>
    <col min="3" max="12" width="11.140625" customWidth="1"/>
  </cols>
  <sheetData>
    <row r="5" spans="2:12" x14ac:dyDescent="0.25">
      <c r="B5" s="18"/>
      <c r="C5" s="18"/>
      <c r="D5" s="18" t="s">
        <v>37</v>
      </c>
      <c r="E5" s="18"/>
      <c r="H5" s="18"/>
      <c r="I5" s="18"/>
      <c r="J5" s="18"/>
      <c r="K5" s="18"/>
    </row>
    <row r="6" spans="2:12" ht="17.25" customHeight="1" x14ac:dyDescent="0.25">
      <c r="B6" s="18"/>
      <c r="C6" s="18"/>
      <c r="D6" s="18"/>
      <c r="E6" s="18"/>
      <c r="H6" s="18"/>
      <c r="I6" s="18"/>
      <c r="J6" s="18"/>
      <c r="K6" s="18"/>
    </row>
    <row r="7" spans="2:12" ht="21" customHeight="1" x14ac:dyDescent="0.25"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2:12" ht="15.75" x14ac:dyDescent="0.25">
      <c r="B8" s="147" t="s">
        <v>38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</row>
    <row r="9" spans="2:12" ht="11.25" customHeight="1" x14ac:dyDescent="0.25">
      <c r="C9" s="29"/>
      <c r="D9" s="29"/>
      <c r="E9" s="29"/>
      <c r="H9" s="29"/>
      <c r="I9" s="29"/>
      <c r="J9" s="29"/>
      <c r="K9" s="29"/>
    </row>
    <row r="10" spans="2:12" ht="15.75" x14ac:dyDescent="0.25">
      <c r="B10" s="148" t="s">
        <v>64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</row>
    <row r="11" spans="2:12" ht="16.5" thickBot="1" x14ac:dyDescent="0.3">
      <c r="B11" s="87"/>
      <c r="C11" s="29"/>
      <c r="D11" s="29"/>
      <c r="E11" s="29"/>
      <c r="F11" s="29"/>
      <c r="G11" s="29"/>
      <c r="H11" s="42"/>
      <c r="I11" s="42"/>
      <c r="J11" s="42"/>
      <c r="K11" s="29"/>
    </row>
    <row r="12" spans="2:12" ht="15.75" thickBot="1" x14ac:dyDescent="0.3">
      <c r="B12" s="30" t="s">
        <v>18</v>
      </c>
      <c r="C12" s="149" t="s">
        <v>39</v>
      </c>
      <c r="D12" s="150"/>
      <c r="E12" s="150"/>
      <c r="F12" s="150"/>
      <c r="G12" s="151"/>
      <c r="H12" s="149" t="s">
        <v>20</v>
      </c>
      <c r="I12" s="150"/>
      <c r="J12" s="150"/>
      <c r="K12" s="150"/>
      <c r="L12" s="151"/>
    </row>
    <row r="13" spans="2:12" ht="15.75" thickBot="1" x14ac:dyDescent="0.3">
      <c r="B13" s="31"/>
      <c r="C13" s="152" t="s">
        <v>21</v>
      </c>
      <c r="D13" s="153"/>
      <c r="E13" s="153"/>
      <c r="F13" s="153" t="s">
        <v>40</v>
      </c>
      <c r="G13" s="154"/>
      <c r="H13" s="155" t="s">
        <v>21</v>
      </c>
      <c r="I13" s="156"/>
      <c r="J13" s="156"/>
      <c r="K13" s="156" t="s">
        <v>40</v>
      </c>
      <c r="L13" s="157"/>
    </row>
    <row r="14" spans="2:12" ht="15.75" thickBot="1" x14ac:dyDescent="0.3">
      <c r="B14" s="33"/>
      <c r="C14" s="34" t="s">
        <v>65</v>
      </c>
      <c r="D14" s="34" t="s">
        <v>66</v>
      </c>
      <c r="E14" s="34" t="s">
        <v>67</v>
      </c>
      <c r="F14" s="32" t="s">
        <v>3</v>
      </c>
      <c r="G14" s="32" t="s">
        <v>4</v>
      </c>
      <c r="H14" s="34" t="s">
        <v>65</v>
      </c>
      <c r="I14" s="34" t="s">
        <v>66</v>
      </c>
      <c r="J14" s="34" t="s">
        <v>67</v>
      </c>
      <c r="K14" s="32" t="s">
        <v>3</v>
      </c>
      <c r="L14" s="32" t="s">
        <v>4</v>
      </c>
    </row>
    <row r="15" spans="2:12" x14ac:dyDescent="0.25">
      <c r="B15" s="31"/>
      <c r="C15" s="35"/>
      <c r="D15" s="35"/>
      <c r="E15" s="35"/>
      <c r="F15" s="88"/>
      <c r="G15" s="64"/>
      <c r="H15" s="35"/>
      <c r="I15" s="35"/>
      <c r="J15" s="35"/>
      <c r="K15" s="88"/>
      <c r="L15" s="89"/>
    </row>
    <row r="16" spans="2:12" x14ac:dyDescent="0.25">
      <c r="B16" s="22" t="s">
        <v>41</v>
      </c>
      <c r="C16" s="90">
        <f>SUM(C17:C18)</f>
        <v>2905.8138142849998</v>
      </c>
      <c r="D16" s="90">
        <f>SUM(D17:D18)</f>
        <v>3153.6958387979998</v>
      </c>
      <c r="E16" s="90">
        <f>SUM(E17:E18)</f>
        <v>4829.3936652929997</v>
      </c>
      <c r="F16" s="91">
        <f t="shared" ref="F16:G18" si="0">(D16-C16)/C16</f>
        <v>8.5305542734503623E-2</v>
      </c>
      <c r="G16" s="92">
        <f t="shared" si="0"/>
        <v>0.53134414735876223</v>
      </c>
      <c r="H16" s="90">
        <f>SUM(H17:H18)</f>
        <v>4608.827487171</v>
      </c>
      <c r="I16" s="90">
        <f>SUM(I17:I18)</f>
        <v>4609.9721839539998</v>
      </c>
      <c r="J16" s="90">
        <f>SUM(J17:J18)</f>
        <v>4039.8089363940003</v>
      </c>
      <c r="K16" s="93">
        <f t="shared" ref="K16:L18" si="1">(I16-H16)/H16</f>
        <v>2.4837049904473315E-4</v>
      </c>
      <c r="L16" s="92">
        <f t="shared" si="1"/>
        <v>-0.12368040951409108</v>
      </c>
    </row>
    <row r="17" spans="2:12" x14ac:dyDescent="0.25">
      <c r="B17" s="36" t="s">
        <v>26</v>
      </c>
      <c r="C17" s="94">
        <v>2409.2712988429998</v>
      </c>
      <c r="D17" s="94">
        <v>2628.8321941149998</v>
      </c>
      <c r="E17" s="94">
        <v>4359.552913562</v>
      </c>
      <c r="F17" s="95">
        <f t="shared" si="0"/>
        <v>9.1131661003656689E-2</v>
      </c>
      <c r="G17" s="96">
        <f t="shared" si="0"/>
        <v>0.65836104842349963</v>
      </c>
      <c r="H17" s="94">
        <v>4237.8288710260003</v>
      </c>
      <c r="I17" s="97">
        <v>4334.4633607609994</v>
      </c>
      <c r="J17" s="97">
        <v>3780.3937174910002</v>
      </c>
      <c r="K17" s="95">
        <f t="shared" si="1"/>
        <v>2.2802829627144281E-2</v>
      </c>
      <c r="L17" s="96">
        <f t="shared" si="1"/>
        <v>-0.12782889071940881</v>
      </c>
    </row>
    <row r="18" spans="2:12" x14ac:dyDescent="0.25">
      <c r="B18" s="36" t="s">
        <v>27</v>
      </c>
      <c r="C18" s="94">
        <v>496.54251544200002</v>
      </c>
      <c r="D18" s="94">
        <v>524.86364468299996</v>
      </c>
      <c r="E18" s="94">
        <v>469.84075173100001</v>
      </c>
      <c r="F18" s="95">
        <f t="shared" si="0"/>
        <v>5.7036665260757638E-2</v>
      </c>
      <c r="G18" s="96">
        <f t="shared" si="0"/>
        <v>-0.10483273800613858</v>
      </c>
      <c r="H18" s="94">
        <v>370.99861614500003</v>
      </c>
      <c r="I18" s="97">
        <v>275.50882319300001</v>
      </c>
      <c r="J18" s="97">
        <v>259.41521890299998</v>
      </c>
      <c r="K18" s="95">
        <f t="shared" si="1"/>
        <v>-0.25738584672962517</v>
      </c>
      <c r="L18" s="96">
        <f t="shared" si="1"/>
        <v>-5.8414115756743316E-2</v>
      </c>
    </row>
    <row r="19" spans="2:12" x14ac:dyDescent="0.25">
      <c r="B19" s="36"/>
      <c r="C19" s="94"/>
      <c r="D19" s="94"/>
      <c r="E19" s="94"/>
      <c r="F19" s="95"/>
      <c r="G19" s="96"/>
      <c r="H19" s="94"/>
      <c r="I19" s="94"/>
      <c r="J19" s="94"/>
      <c r="K19" s="95"/>
      <c r="L19" s="96"/>
    </row>
    <row r="20" spans="2:12" x14ac:dyDescent="0.25">
      <c r="B20" s="22" t="s">
        <v>42</v>
      </c>
      <c r="C20" s="90">
        <f>SUM(C21:C22)</f>
        <v>1984.545464307</v>
      </c>
      <c r="D20" s="90">
        <f>SUM(D21:D22)</f>
        <v>1343.7175328220001</v>
      </c>
      <c r="E20" s="90">
        <f>SUM(E21:E22)</f>
        <v>1429.061473424</v>
      </c>
      <c r="F20" s="91">
        <f>(D20-C20)/C20</f>
        <v>-0.32290917139999914</v>
      </c>
      <c r="G20" s="92">
        <f>(E20-D20)/D20</f>
        <v>6.3513304334703008E-2</v>
      </c>
      <c r="H20" s="90">
        <f>SUM(H21:H22)</f>
        <v>5449.748020686</v>
      </c>
      <c r="I20" s="90">
        <f>SUM(I21:I22)</f>
        <v>6027.9014914199997</v>
      </c>
      <c r="J20" s="90">
        <f>SUM(J21:J22)</f>
        <v>6403.722043535</v>
      </c>
      <c r="K20" s="91">
        <f>(I20-H20)/H20</f>
        <v>0.10608811059510662</v>
      </c>
      <c r="L20" s="92">
        <f>(J20-I20)/I20</f>
        <v>6.2346830426797138E-2</v>
      </c>
    </row>
    <row r="21" spans="2:12" x14ac:dyDescent="0.25">
      <c r="B21" s="36" t="s">
        <v>26</v>
      </c>
      <c r="C21" s="94">
        <v>1984.545464307</v>
      </c>
      <c r="D21" s="94">
        <v>1343.7175328220001</v>
      </c>
      <c r="E21" s="94">
        <v>1429.061473424</v>
      </c>
      <c r="F21" s="95">
        <f>(D21-C21)/C21</f>
        <v>-0.32290917139999914</v>
      </c>
      <c r="G21" s="96">
        <f>(E21-D21)/D21</f>
        <v>6.3513304334703008E-2</v>
      </c>
      <c r="H21" s="94">
        <v>5449.748020686</v>
      </c>
      <c r="I21" s="94">
        <v>6027.9014914199997</v>
      </c>
      <c r="J21" s="94">
        <v>6403.722043535</v>
      </c>
      <c r="K21" s="95">
        <f>(I21-H21)/H21</f>
        <v>0.10608811059510662</v>
      </c>
      <c r="L21" s="96">
        <f>(J21-I21)/I21</f>
        <v>6.2346830426797138E-2</v>
      </c>
    </row>
    <row r="22" spans="2:12" x14ac:dyDescent="0.25">
      <c r="B22" s="36" t="s">
        <v>27</v>
      </c>
      <c r="C22" s="94">
        <v>0</v>
      </c>
      <c r="D22" s="94">
        <v>0</v>
      </c>
      <c r="E22" s="94">
        <v>0</v>
      </c>
      <c r="F22" s="95"/>
      <c r="G22" s="96"/>
      <c r="H22" s="94">
        <v>0</v>
      </c>
      <c r="I22" s="94">
        <v>0</v>
      </c>
      <c r="J22" s="94">
        <v>0</v>
      </c>
      <c r="K22" s="95"/>
      <c r="L22" s="96"/>
    </row>
    <row r="23" spans="2:12" x14ac:dyDescent="0.25">
      <c r="B23" s="36"/>
      <c r="C23" s="94"/>
      <c r="D23" s="94"/>
      <c r="E23" s="94"/>
      <c r="F23" s="95"/>
      <c r="G23" s="96"/>
      <c r="H23" s="94"/>
      <c r="I23" s="94"/>
      <c r="J23" s="94"/>
      <c r="K23" s="95"/>
      <c r="L23" s="96"/>
    </row>
    <row r="24" spans="2:12" x14ac:dyDescent="0.25">
      <c r="B24" s="22" t="s">
        <v>43</v>
      </c>
      <c r="C24" s="90">
        <f>SUM(C25:C26)</f>
        <v>1279.8160821450001</v>
      </c>
      <c r="D24" s="90">
        <f>SUM(D25:D26)</f>
        <v>1275.3675179730001</v>
      </c>
      <c r="E24" s="90">
        <f>SUM(E25:E26)</f>
        <v>879.10072630799993</v>
      </c>
      <c r="F24" s="91">
        <f>(D24-C24)/C24</f>
        <v>-3.4759402027079865E-3</v>
      </c>
      <c r="G24" s="92">
        <f>(E24-D24)/D24</f>
        <v>-0.31070792228957272</v>
      </c>
      <c r="H24" s="90">
        <f>SUM(H25:H26)</f>
        <v>897.69968866699992</v>
      </c>
      <c r="I24" s="90">
        <f>SUM(I25:I26)</f>
        <v>743.23073927799999</v>
      </c>
      <c r="J24" s="90">
        <f>SUM(J25:J26)</f>
        <v>524.49469566300002</v>
      </c>
      <c r="K24" s="91">
        <f>(I24-H24)/H24</f>
        <v>-0.17207196497792249</v>
      </c>
      <c r="L24" s="92">
        <f>(J24-I24)/I24</f>
        <v>-0.29430435537083371</v>
      </c>
    </row>
    <row r="25" spans="2:12" x14ac:dyDescent="0.25">
      <c r="B25" s="36" t="s">
        <v>26</v>
      </c>
      <c r="C25" s="94">
        <v>1279.8160821450001</v>
      </c>
      <c r="D25" s="94">
        <v>1275.3675179730001</v>
      </c>
      <c r="E25" s="94">
        <v>879.10072630799993</v>
      </c>
      <c r="F25" s="95">
        <f>(D25-C25)/C25</f>
        <v>-3.4759402027079865E-3</v>
      </c>
      <c r="G25" s="96">
        <f>(E25-D25)/D25</f>
        <v>-0.31070792228957272</v>
      </c>
      <c r="H25" s="94">
        <v>897.69968866699992</v>
      </c>
      <c r="I25" s="94">
        <v>743.23073927799999</v>
      </c>
      <c r="J25" s="94">
        <v>524.49469566300002</v>
      </c>
      <c r="K25" s="95">
        <f>(I25-H25)/H25</f>
        <v>-0.17207196497792249</v>
      </c>
      <c r="L25" s="96">
        <f>(J25-I25)/I25</f>
        <v>-0.29430435537083371</v>
      </c>
    </row>
    <row r="26" spans="2:12" x14ac:dyDescent="0.25">
      <c r="B26" s="36" t="s">
        <v>27</v>
      </c>
      <c r="C26" s="94">
        <v>0</v>
      </c>
      <c r="D26" s="94">
        <v>0</v>
      </c>
      <c r="E26" s="94">
        <v>0</v>
      </c>
      <c r="F26" s="95"/>
      <c r="G26" s="96"/>
      <c r="H26" s="94">
        <v>0</v>
      </c>
      <c r="I26" s="94">
        <v>0</v>
      </c>
      <c r="J26" s="94">
        <v>0</v>
      </c>
      <c r="K26" s="95"/>
      <c r="L26" s="96"/>
    </row>
    <row r="27" spans="2:12" x14ac:dyDescent="0.25">
      <c r="B27" s="36"/>
      <c r="C27" s="94"/>
      <c r="D27" s="94"/>
      <c r="E27" s="94"/>
      <c r="F27" s="95"/>
      <c r="G27" s="96"/>
      <c r="H27" s="94"/>
      <c r="I27" s="94"/>
      <c r="J27" s="94"/>
      <c r="K27" s="95"/>
      <c r="L27" s="96"/>
    </row>
    <row r="28" spans="2:12" x14ac:dyDescent="0.25">
      <c r="B28" s="22" t="s">
        <v>44</v>
      </c>
      <c r="C28" s="90">
        <f>SUM(C29:C30)</f>
        <v>4497.1438746860003</v>
      </c>
      <c r="D28" s="90">
        <f>SUM(D29:D30)</f>
        <v>5171.8702611469998</v>
      </c>
      <c r="E28" s="90">
        <f>SUM(E29:E30)</f>
        <v>4726.9721188129997</v>
      </c>
      <c r="F28" s="91">
        <f t="shared" ref="F28:G30" si="2">(D28-C28)/C28</f>
        <v>0.15003442301656633</v>
      </c>
      <c r="G28" s="92">
        <f t="shared" si="2"/>
        <v>-8.6022680359219242E-2</v>
      </c>
      <c r="H28" s="90">
        <f>SUM(H29:H30)</f>
        <v>3738.1089443230003</v>
      </c>
      <c r="I28" s="90">
        <f>SUM(I29:I30)</f>
        <v>3740.9707740620001</v>
      </c>
      <c r="J28" s="90">
        <f>SUM(J29:J30)</f>
        <v>3483.2725022700001</v>
      </c>
      <c r="K28" s="91">
        <f t="shared" ref="K28:L30" si="3">(I28-H28)/H28</f>
        <v>7.6558221860977829E-4</v>
      </c>
      <c r="L28" s="92">
        <f t="shared" si="3"/>
        <v>-6.8885400970985805E-2</v>
      </c>
    </row>
    <row r="29" spans="2:12" x14ac:dyDescent="0.25">
      <c r="B29" s="36" t="s">
        <v>26</v>
      </c>
      <c r="C29" s="98">
        <f t="shared" ref="C29:E30" si="4">C33+C37</f>
        <v>150.63168673600001</v>
      </c>
      <c r="D29" s="98">
        <f t="shared" si="4"/>
        <v>220.998292615</v>
      </c>
      <c r="E29" s="98">
        <f t="shared" si="4"/>
        <v>222.667443781</v>
      </c>
      <c r="F29" s="95">
        <f t="shared" si="2"/>
        <v>0.4671434503838881</v>
      </c>
      <c r="G29" s="96">
        <f t="shared" si="2"/>
        <v>7.5527785588272653E-3</v>
      </c>
      <c r="H29" s="98">
        <f t="shared" ref="H29:J30" si="5">H33+H37</f>
        <v>699.11512514000003</v>
      </c>
      <c r="I29" s="98">
        <f t="shared" si="5"/>
        <v>634.77081686899999</v>
      </c>
      <c r="J29" s="98">
        <f t="shared" si="5"/>
        <v>663.45357864699997</v>
      </c>
      <c r="K29" s="95">
        <f t="shared" si="3"/>
        <v>-9.2036784725712945E-2</v>
      </c>
      <c r="L29" s="96">
        <f t="shared" si="3"/>
        <v>4.5186012046800436E-2</v>
      </c>
    </row>
    <row r="30" spans="2:12" x14ac:dyDescent="0.25">
      <c r="B30" s="36" t="s">
        <v>27</v>
      </c>
      <c r="C30" s="98">
        <f t="shared" si="4"/>
        <v>4346.5121879500002</v>
      </c>
      <c r="D30" s="98">
        <f t="shared" si="4"/>
        <v>4950.8719685320002</v>
      </c>
      <c r="E30" s="98">
        <f t="shared" si="4"/>
        <v>4504.304675032</v>
      </c>
      <c r="F30" s="95">
        <f t="shared" si="2"/>
        <v>0.13904476841396865</v>
      </c>
      <c r="G30" s="96">
        <f t="shared" si="2"/>
        <v>-9.0199725692444721E-2</v>
      </c>
      <c r="H30" s="98">
        <f t="shared" si="5"/>
        <v>3038.9938191830001</v>
      </c>
      <c r="I30" s="98">
        <f t="shared" si="5"/>
        <v>3106.199957193</v>
      </c>
      <c r="J30" s="98">
        <f t="shared" si="5"/>
        <v>2819.818923623</v>
      </c>
      <c r="K30" s="95">
        <f t="shared" si="3"/>
        <v>2.2114601742779304E-2</v>
      </c>
      <c r="L30" s="96">
        <f t="shared" si="3"/>
        <v>-9.2196586670742153E-2</v>
      </c>
    </row>
    <row r="31" spans="2:12" x14ac:dyDescent="0.25">
      <c r="B31" s="36"/>
      <c r="C31" s="94"/>
      <c r="D31" s="94"/>
      <c r="E31" s="94"/>
      <c r="F31" s="95"/>
      <c r="G31" s="96"/>
      <c r="H31" s="94"/>
      <c r="I31" s="94"/>
      <c r="J31" s="94"/>
      <c r="K31" s="95"/>
      <c r="L31" s="96"/>
    </row>
    <row r="32" spans="2:12" x14ac:dyDescent="0.25">
      <c r="B32" s="22" t="s">
        <v>45</v>
      </c>
      <c r="C32" s="90">
        <f>SUM(C33:C34)</f>
        <v>3712.1563123449996</v>
      </c>
      <c r="D32" s="90">
        <f>SUM(D33:D34)</f>
        <v>4212.764226665</v>
      </c>
      <c r="E32" s="90">
        <f>SUM(E33:E34)</f>
        <v>3841.5455365869998</v>
      </c>
      <c r="F32" s="91">
        <f t="shared" ref="F32:G34" si="6">(D32-C32)/C32</f>
        <v>0.13485636708109477</v>
      </c>
      <c r="G32" s="92">
        <f t="shared" si="6"/>
        <v>-8.8117604049223627E-2</v>
      </c>
      <c r="H32" s="90">
        <f>SUM(H33:H34)</f>
        <v>3180.1212587210002</v>
      </c>
      <c r="I32" s="90">
        <f>SUM(I33:I34)</f>
        <v>3149.7415623349998</v>
      </c>
      <c r="J32" s="90">
        <f>SUM(J33:J34)</f>
        <v>2947.2107392100002</v>
      </c>
      <c r="K32" s="91">
        <f t="shared" ref="K32:L34" si="7">(I32-H32)/H32</f>
        <v>-9.5529993715455733E-3</v>
      </c>
      <c r="L32" s="92">
        <f t="shared" si="7"/>
        <v>-6.4300774878449818E-2</v>
      </c>
    </row>
    <row r="33" spans="2:12" x14ac:dyDescent="0.25">
      <c r="B33" s="36" t="s">
        <v>26</v>
      </c>
      <c r="C33" s="94">
        <v>131.432278677</v>
      </c>
      <c r="D33" s="94">
        <v>189.369324646</v>
      </c>
      <c r="E33" s="94">
        <v>201.41478809899999</v>
      </c>
      <c r="F33" s="95">
        <f t="shared" si="6"/>
        <v>0.44081291561095559</v>
      </c>
      <c r="G33" s="96">
        <f t="shared" si="6"/>
        <v>6.3608313941644665E-2</v>
      </c>
      <c r="H33" s="94">
        <v>571.34733786200002</v>
      </c>
      <c r="I33" s="94">
        <v>515.92371739800001</v>
      </c>
      <c r="J33" s="94">
        <v>560.96374478500002</v>
      </c>
      <c r="K33" s="95">
        <f t="shared" si="7"/>
        <v>-9.7005125938622497E-2</v>
      </c>
      <c r="L33" s="96">
        <f t="shared" si="7"/>
        <v>8.7299780700437729E-2</v>
      </c>
    </row>
    <row r="34" spans="2:12" x14ac:dyDescent="0.25">
      <c r="B34" s="36" t="s">
        <v>27</v>
      </c>
      <c r="C34" s="94">
        <v>3580.7240336679997</v>
      </c>
      <c r="D34" s="94">
        <v>4023.3949020190003</v>
      </c>
      <c r="E34" s="94">
        <v>3640.1307484879999</v>
      </c>
      <c r="F34" s="95">
        <f t="shared" si="6"/>
        <v>0.12362607790736113</v>
      </c>
      <c r="G34" s="96">
        <f t="shared" si="6"/>
        <v>-9.5258895252532297E-2</v>
      </c>
      <c r="H34" s="94">
        <v>2608.7739208590001</v>
      </c>
      <c r="I34" s="94">
        <v>2633.8178449369998</v>
      </c>
      <c r="J34" s="94">
        <v>2386.2469944250001</v>
      </c>
      <c r="K34" s="95">
        <f t="shared" si="7"/>
        <v>9.5998828713196385E-3</v>
      </c>
      <c r="L34" s="96">
        <f t="shared" si="7"/>
        <v>-9.3996952366279335E-2</v>
      </c>
    </row>
    <row r="35" spans="2:12" x14ac:dyDescent="0.25">
      <c r="B35" s="36"/>
      <c r="C35" s="94"/>
      <c r="D35" s="94"/>
      <c r="E35" s="94"/>
      <c r="F35" s="95"/>
      <c r="G35" s="96"/>
      <c r="H35" s="94"/>
      <c r="I35" s="94"/>
      <c r="J35" s="94"/>
      <c r="K35" s="95"/>
      <c r="L35" s="96"/>
    </row>
    <row r="36" spans="2:12" x14ac:dyDescent="0.25">
      <c r="B36" s="22" t="s">
        <v>46</v>
      </c>
      <c r="C36" s="90">
        <f>SUM(C37:C38)</f>
        <v>784.98756234100006</v>
      </c>
      <c r="D36" s="90">
        <f>SUM(D37:D38)</f>
        <v>959.10603448199993</v>
      </c>
      <c r="E36" s="90">
        <f>SUM(E37:E38)</f>
        <v>885.42658222599994</v>
      </c>
      <c r="F36" s="91">
        <f t="shared" ref="F36:G38" si="8">(D36-C36)/C36</f>
        <v>0.22181048527920813</v>
      </c>
      <c r="G36" s="92">
        <f t="shared" si="8"/>
        <v>-7.6820966198792875E-2</v>
      </c>
      <c r="H36" s="90">
        <f>SUM(H37:H38)</f>
        <v>557.98768560199994</v>
      </c>
      <c r="I36" s="90">
        <f>SUM(I37:I38)</f>
        <v>591.22921172700001</v>
      </c>
      <c r="J36" s="90">
        <f>SUM(J37:J38)</f>
        <v>536.06176305999998</v>
      </c>
      <c r="K36" s="91">
        <f t="shared" ref="K36:L38" si="9">(I36-H36)/H36</f>
        <v>5.9573942190384636E-2</v>
      </c>
      <c r="L36" s="92">
        <f t="shared" si="9"/>
        <v>-9.330974784864586E-2</v>
      </c>
    </row>
    <row r="37" spans="2:12" x14ac:dyDescent="0.25">
      <c r="B37" s="36" t="s">
        <v>26</v>
      </c>
      <c r="C37" s="94">
        <v>19.199408059</v>
      </c>
      <c r="D37" s="94">
        <v>31.628967969000001</v>
      </c>
      <c r="E37" s="94">
        <v>21.252655682</v>
      </c>
      <c r="F37" s="95">
        <f t="shared" si="8"/>
        <v>0.64739287126997991</v>
      </c>
      <c r="G37" s="96">
        <f t="shared" si="8"/>
        <v>-0.3280635744160218</v>
      </c>
      <c r="H37" s="94">
        <v>127.767787278</v>
      </c>
      <c r="I37" s="94">
        <v>118.84709947099999</v>
      </c>
      <c r="J37" s="94">
        <v>102.489833862</v>
      </c>
      <c r="K37" s="95">
        <f t="shared" si="9"/>
        <v>-6.9819537436225418E-2</v>
      </c>
      <c r="L37" s="96">
        <f t="shared" si="9"/>
        <v>-0.13763285500283789</v>
      </c>
    </row>
    <row r="38" spans="2:12" x14ac:dyDescent="0.25">
      <c r="B38" s="36" t="s">
        <v>27</v>
      </c>
      <c r="C38" s="94">
        <v>765.78815428200005</v>
      </c>
      <c r="D38" s="94">
        <v>927.47706651299995</v>
      </c>
      <c r="E38" s="94">
        <v>864.17392654399998</v>
      </c>
      <c r="F38" s="95">
        <f t="shared" si="8"/>
        <v>0.21114052408214487</v>
      </c>
      <c r="G38" s="96">
        <f t="shared" si="8"/>
        <v>-6.8253051481907107E-2</v>
      </c>
      <c r="H38" s="94">
        <v>430.21989832399998</v>
      </c>
      <c r="I38" s="94">
        <v>472.38211225600003</v>
      </c>
      <c r="J38" s="94">
        <v>433.57192919800002</v>
      </c>
      <c r="K38" s="95">
        <f t="shared" si="9"/>
        <v>9.8001543155606302E-2</v>
      </c>
      <c r="L38" s="96">
        <f t="shared" si="9"/>
        <v>-8.2158451920735398E-2</v>
      </c>
    </row>
    <row r="39" spans="2:12" x14ac:dyDescent="0.25">
      <c r="B39" s="36"/>
      <c r="C39" s="94"/>
      <c r="D39" s="94"/>
      <c r="E39" s="94"/>
      <c r="F39" s="95"/>
      <c r="G39" s="96"/>
      <c r="H39" s="94"/>
      <c r="I39" s="94"/>
      <c r="J39" s="94"/>
      <c r="K39" s="95"/>
      <c r="L39" s="96"/>
    </row>
    <row r="40" spans="2:12" x14ac:dyDescent="0.25">
      <c r="B40" s="22" t="s">
        <v>47</v>
      </c>
      <c r="C40" s="90">
        <f>SUM(C41:C42)</f>
        <v>9880.6918268699992</v>
      </c>
      <c r="D40" s="90">
        <f>SUM(D41:D42)</f>
        <v>11936.638772806</v>
      </c>
      <c r="E40" s="90">
        <f>SUM(E41:E42)</f>
        <v>12095.494859272998</v>
      </c>
      <c r="F40" s="91">
        <f>(D40-C40)/C40</f>
        <v>0.20807722596356723</v>
      </c>
      <c r="G40" s="92">
        <f>(E40-D40)/D40</f>
        <v>1.3308276265250088E-2</v>
      </c>
      <c r="H40" s="90">
        <f>SUM(H41:H42)</f>
        <v>12214.353891384</v>
      </c>
      <c r="I40" s="90">
        <f>SUM(I41:I42)</f>
        <v>12605.193976838</v>
      </c>
      <c r="J40" s="90">
        <f>SUM(J41:J42)</f>
        <v>12417.783283253</v>
      </c>
      <c r="K40" s="91">
        <f t="shared" ref="K40:L42" si="10">(I40-H40)/H40</f>
        <v>3.1998424880230296E-2</v>
      </c>
      <c r="L40" s="92">
        <f t="shared" si="10"/>
        <v>-1.4867735786483417E-2</v>
      </c>
    </row>
    <row r="41" spans="2:12" x14ac:dyDescent="0.25">
      <c r="B41" s="36" t="s">
        <v>26</v>
      </c>
      <c r="C41" s="98">
        <f t="shared" ref="C41:E42" si="11">C45+C49</f>
        <v>689.630288748</v>
      </c>
      <c r="D41" s="98">
        <f t="shared" si="11"/>
        <v>862.99421122599995</v>
      </c>
      <c r="E41" s="98">
        <f t="shared" si="11"/>
        <v>900.35202578100007</v>
      </c>
      <c r="F41" s="95">
        <f t="shared" ref="F41:G42" si="12">(D41-C41)/C41</f>
        <v>0.25138675795800119</v>
      </c>
      <c r="G41" s="96">
        <f t="shared" si="12"/>
        <v>4.3288603873632356E-2</v>
      </c>
      <c r="H41" s="98">
        <f t="shared" ref="H41:J42" si="13">H45+H49</f>
        <v>6720.3447856789999</v>
      </c>
      <c r="I41" s="98">
        <f t="shared" si="13"/>
        <v>6953.5978250129992</v>
      </c>
      <c r="J41" s="98">
        <f t="shared" si="13"/>
        <v>6979.0259206499995</v>
      </c>
      <c r="K41" s="95">
        <f t="shared" si="10"/>
        <v>3.4708492908140619E-2</v>
      </c>
      <c r="L41" s="96">
        <f t="shared" si="10"/>
        <v>3.6568257579597308E-3</v>
      </c>
    </row>
    <row r="42" spans="2:12" x14ac:dyDescent="0.25">
      <c r="B42" s="36" t="s">
        <v>27</v>
      </c>
      <c r="C42" s="98">
        <f t="shared" si="11"/>
        <v>9191.0615381219995</v>
      </c>
      <c r="D42" s="98">
        <f t="shared" si="11"/>
        <v>11073.64456158</v>
      </c>
      <c r="E42" s="98">
        <f t="shared" si="11"/>
        <v>11195.142833491998</v>
      </c>
      <c r="F42" s="95">
        <f t="shared" si="12"/>
        <v>0.20482759425008346</v>
      </c>
      <c r="G42" s="96">
        <f t="shared" si="12"/>
        <v>1.0971841405632267E-2</v>
      </c>
      <c r="H42" s="98">
        <f t="shared" si="13"/>
        <v>5494.0091057050004</v>
      </c>
      <c r="I42" s="98">
        <f t="shared" si="13"/>
        <v>5651.5961518250006</v>
      </c>
      <c r="J42" s="98">
        <f t="shared" si="13"/>
        <v>5438.7573626030007</v>
      </c>
      <c r="K42" s="95">
        <f t="shared" si="10"/>
        <v>2.8683433734458356E-2</v>
      </c>
      <c r="L42" s="96">
        <f t="shared" si="10"/>
        <v>-3.7659943050472634E-2</v>
      </c>
    </row>
    <row r="43" spans="2:12" x14ac:dyDescent="0.25">
      <c r="B43" s="36"/>
      <c r="C43" s="94"/>
      <c r="D43" s="94"/>
      <c r="E43" s="94"/>
      <c r="F43" s="95"/>
      <c r="G43" s="96"/>
      <c r="H43" s="94"/>
      <c r="I43" s="94"/>
      <c r="J43" s="94"/>
      <c r="K43" s="95"/>
      <c r="L43" s="96"/>
    </row>
    <row r="44" spans="2:12" x14ac:dyDescent="0.25">
      <c r="B44" s="22" t="s">
        <v>48</v>
      </c>
      <c r="C44" s="90">
        <f>SUM(C45:C46)</f>
        <v>3921.6828060129997</v>
      </c>
      <c r="D44" s="90">
        <f>SUM(D45:D46)</f>
        <v>4505.7363191919994</v>
      </c>
      <c r="E44" s="90">
        <f>SUM(E45:E46)</f>
        <v>4898.2744512169993</v>
      </c>
      <c r="F44" s="91">
        <f t="shared" ref="F44:G46" si="14">(D44-C44)/C44</f>
        <v>0.14892930970436669</v>
      </c>
      <c r="G44" s="92">
        <f t="shared" si="14"/>
        <v>8.7119641323217201E-2</v>
      </c>
      <c r="H44" s="90">
        <f>SUM(H45:H46)</f>
        <v>7856.0872161380003</v>
      </c>
      <c r="I44" s="90">
        <f>SUM(I45:I46)</f>
        <v>8026.4994620489997</v>
      </c>
      <c r="J44" s="90">
        <f>SUM(J45:J46)</f>
        <v>8076.158578646</v>
      </c>
      <c r="K44" s="91">
        <f t="shared" ref="K44:L46" si="15">(I44-H44)/H44</f>
        <v>2.1691745677280421E-2</v>
      </c>
      <c r="L44" s="92">
        <f t="shared" si="15"/>
        <v>6.18689589799379E-3</v>
      </c>
    </row>
    <row r="45" spans="2:12" x14ac:dyDescent="0.25">
      <c r="B45" s="36" t="s">
        <v>26</v>
      </c>
      <c r="C45" s="94">
        <v>587.62024957799997</v>
      </c>
      <c r="D45" s="94">
        <v>755.80815241999994</v>
      </c>
      <c r="E45" s="94">
        <v>778.30118026900004</v>
      </c>
      <c r="F45" s="95">
        <f t="shared" si="14"/>
        <v>0.28621869815205359</v>
      </c>
      <c r="G45" s="96">
        <f t="shared" si="14"/>
        <v>2.9760234494666846E-2</v>
      </c>
      <c r="H45" s="94">
        <v>5315.841830024</v>
      </c>
      <c r="I45" s="94">
        <v>5587.8752182009994</v>
      </c>
      <c r="J45" s="94">
        <v>5642.0775426549999</v>
      </c>
      <c r="K45" s="95">
        <f t="shared" si="15"/>
        <v>5.1174093751350604E-2</v>
      </c>
      <c r="L45" s="96">
        <f t="shared" si="15"/>
        <v>9.699988338581907E-3</v>
      </c>
    </row>
    <row r="46" spans="2:12" x14ac:dyDescent="0.25">
      <c r="B46" s="36" t="s">
        <v>27</v>
      </c>
      <c r="C46" s="94">
        <v>3334.0625564349998</v>
      </c>
      <c r="D46" s="94">
        <v>3749.9281667719997</v>
      </c>
      <c r="E46" s="94">
        <v>4119.9732709479995</v>
      </c>
      <c r="F46" s="95">
        <f t="shared" si="14"/>
        <v>0.12473239577774177</v>
      </c>
      <c r="G46" s="96">
        <f t="shared" si="14"/>
        <v>9.8680584725584414E-2</v>
      </c>
      <c r="H46" s="94">
        <v>2540.2453861140002</v>
      </c>
      <c r="I46" s="94">
        <v>2438.6242438479999</v>
      </c>
      <c r="J46" s="94">
        <v>2434.0810359910001</v>
      </c>
      <c r="K46" s="95">
        <f t="shared" si="15"/>
        <v>-4.0004458947746638E-2</v>
      </c>
      <c r="L46" s="96">
        <f t="shared" si="15"/>
        <v>-1.8630208686151823E-3</v>
      </c>
    </row>
    <row r="47" spans="2:12" x14ac:dyDescent="0.25">
      <c r="B47" s="36"/>
      <c r="C47" s="94"/>
      <c r="D47" s="94"/>
      <c r="E47" s="94"/>
      <c r="F47" s="95"/>
      <c r="G47" s="96"/>
      <c r="H47" s="94"/>
      <c r="I47" s="94"/>
      <c r="J47" s="94"/>
      <c r="K47" s="95"/>
      <c r="L47" s="96"/>
    </row>
    <row r="48" spans="2:12" x14ac:dyDescent="0.25">
      <c r="B48" s="22" t="s">
        <v>49</v>
      </c>
      <c r="C48" s="90">
        <f>SUM(C49:C50)</f>
        <v>5959.009020857</v>
      </c>
      <c r="D48" s="90">
        <f>SUM(D49:D50)</f>
        <v>7430.9024536139996</v>
      </c>
      <c r="E48" s="90">
        <f>SUM(E49:E50)</f>
        <v>7197.2204080559995</v>
      </c>
      <c r="F48" s="91">
        <f t="shared" ref="F48:G50" si="16">(D48-C48)/C48</f>
        <v>0.24700305497193525</v>
      </c>
      <c r="G48" s="92">
        <f t="shared" si="16"/>
        <v>-3.1447330525022486E-2</v>
      </c>
      <c r="H48" s="90">
        <f>SUM(H49:H50)</f>
        <v>4358.266675246</v>
      </c>
      <c r="I48" s="90">
        <f>SUM(I49:I50)</f>
        <v>4578.6945147890001</v>
      </c>
      <c r="J48" s="90">
        <f>SUM(J49:J50)</f>
        <v>4341.6247046070002</v>
      </c>
      <c r="K48" s="91">
        <f t="shared" ref="K48:L50" si="17">(I48-H48)/H48</f>
        <v>5.0576950877049803E-2</v>
      </c>
      <c r="L48" s="92">
        <f t="shared" si="17"/>
        <v>-5.1776725749288113E-2</v>
      </c>
    </row>
    <row r="49" spans="2:12" x14ac:dyDescent="0.25">
      <c r="B49" s="36" t="s">
        <v>26</v>
      </c>
      <c r="C49" s="94">
        <v>102.01003917</v>
      </c>
      <c r="D49" s="94">
        <v>107.18605880600001</v>
      </c>
      <c r="E49" s="94">
        <v>122.05084551200001</v>
      </c>
      <c r="F49" s="95">
        <f t="shared" si="16"/>
        <v>5.0740296524875911E-2</v>
      </c>
      <c r="G49" s="96">
        <f t="shared" si="16"/>
        <v>0.13868209048440086</v>
      </c>
      <c r="H49" s="94">
        <v>1404.5029556549998</v>
      </c>
      <c r="I49" s="94">
        <v>1365.7226068119999</v>
      </c>
      <c r="J49" s="94">
        <v>1336.9483779950001</v>
      </c>
      <c r="K49" s="95">
        <f t="shared" si="17"/>
        <v>-2.7611439824214871E-2</v>
      </c>
      <c r="L49" s="96">
        <f t="shared" si="17"/>
        <v>-2.1068867626177264E-2</v>
      </c>
    </row>
    <row r="50" spans="2:12" x14ac:dyDescent="0.25">
      <c r="B50" s="36" t="s">
        <v>27</v>
      </c>
      <c r="C50" s="94">
        <v>5856.9989816870002</v>
      </c>
      <c r="D50" s="94">
        <v>7323.7163948079997</v>
      </c>
      <c r="E50" s="94">
        <v>7075.1695625439997</v>
      </c>
      <c r="F50" s="95">
        <f t="shared" si="16"/>
        <v>0.25042131946871854</v>
      </c>
      <c r="G50" s="96">
        <f t="shared" si="16"/>
        <v>-3.3937255194671681E-2</v>
      </c>
      <c r="H50" s="94">
        <v>2953.7637195910002</v>
      </c>
      <c r="I50" s="94">
        <v>3212.9719079770002</v>
      </c>
      <c r="J50" s="94">
        <v>3004.6763266120001</v>
      </c>
      <c r="K50" s="95">
        <f t="shared" si="17"/>
        <v>8.7755221132546093E-2</v>
      </c>
      <c r="L50" s="96">
        <f t="shared" si="17"/>
        <v>-6.4829568178873462E-2</v>
      </c>
    </row>
    <row r="51" spans="2:12" x14ac:dyDescent="0.25">
      <c r="B51" s="36"/>
      <c r="C51" s="94"/>
      <c r="D51" s="94"/>
      <c r="E51" s="94"/>
      <c r="F51" s="95"/>
      <c r="G51" s="96"/>
      <c r="H51" s="94"/>
      <c r="I51" s="94"/>
      <c r="J51" s="94"/>
      <c r="K51" s="95"/>
      <c r="L51" s="96"/>
    </row>
    <row r="52" spans="2:12" x14ac:dyDescent="0.25">
      <c r="B52" s="22" t="s">
        <v>50</v>
      </c>
      <c r="C52" s="90">
        <f>SUM(C53:C54)</f>
        <v>2735.3242637869998</v>
      </c>
      <c r="D52" s="90">
        <f>SUM(D53:D54)</f>
        <v>3022.4425928810001</v>
      </c>
      <c r="E52" s="90">
        <f>SUM(E53:E54)</f>
        <v>2789.939280565</v>
      </c>
      <c r="F52" s="91">
        <f t="shared" ref="F52:G54" si="18">(D52-C52)/C52</f>
        <v>0.10496683442440967</v>
      </c>
      <c r="G52" s="92">
        <f t="shared" si="18"/>
        <v>-7.6925633877590827E-2</v>
      </c>
      <c r="H52" s="90">
        <f>SUM(H53:H54)</f>
        <v>6304.0819490049998</v>
      </c>
      <c r="I52" s="90">
        <f>SUM(I53:I54)</f>
        <v>6277.1141175889998</v>
      </c>
      <c r="J52" s="90">
        <f>SUM(J53:J54)</f>
        <v>6293.8404688239998</v>
      </c>
      <c r="K52" s="91">
        <f t="shared" ref="K52:L54" si="19">(I52-H52)/H52</f>
        <v>-4.2778364294989105E-3</v>
      </c>
      <c r="L52" s="92">
        <f t="shared" si="19"/>
        <v>2.6646562292266442E-3</v>
      </c>
    </row>
    <row r="53" spans="2:12" x14ac:dyDescent="0.25">
      <c r="B53" s="36" t="s">
        <v>26</v>
      </c>
      <c r="C53" s="94">
        <v>988.19721346300003</v>
      </c>
      <c r="D53" s="94">
        <v>1060.6812430560001</v>
      </c>
      <c r="E53" s="94">
        <v>886.88617371099997</v>
      </c>
      <c r="F53" s="95">
        <f t="shared" si="18"/>
        <v>7.3349761166589242E-2</v>
      </c>
      <c r="G53" s="96">
        <f t="shared" si="18"/>
        <v>-0.16385230763982161</v>
      </c>
      <c r="H53" s="94">
        <v>4506.5543720639998</v>
      </c>
      <c r="I53" s="94">
        <v>4373.5565954949998</v>
      </c>
      <c r="J53" s="94">
        <v>4342.057476637</v>
      </c>
      <c r="K53" s="95">
        <f t="shared" si="19"/>
        <v>-2.9512076320092669E-2</v>
      </c>
      <c r="L53" s="96">
        <f t="shared" si="19"/>
        <v>-7.2021747450222882E-3</v>
      </c>
    </row>
    <row r="54" spans="2:12" x14ac:dyDescent="0.25">
      <c r="B54" s="36" t="s">
        <v>27</v>
      </c>
      <c r="C54" s="94">
        <v>1747.127050324</v>
      </c>
      <c r="D54" s="94">
        <v>1961.761349825</v>
      </c>
      <c r="E54" s="94">
        <v>1903.0531068539999</v>
      </c>
      <c r="F54" s="95">
        <f t="shared" si="18"/>
        <v>0.12284985196766121</v>
      </c>
      <c r="G54" s="96">
        <f t="shared" si="18"/>
        <v>-2.9926291990734356E-2</v>
      </c>
      <c r="H54" s="94">
        <v>1797.527576941</v>
      </c>
      <c r="I54" s="94">
        <v>1903.557522094</v>
      </c>
      <c r="J54" s="94">
        <v>1951.782992187</v>
      </c>
      <c r="K54" s="95">
        <f t="shared" si="19"/>
        <v>5.8986547140177856E-2</v>
      </c>
      <c r="L54" s="96">
        <f t="shared" si="19"/>
        <v>2.5334390756918027E-2</v>
      </c>
    </row>
    <row r="55" spans="2:12" x14ac:dyDescent="0.25">
      <c r="B55" s="22"/>
      <c r="C55" s="90"/>
      <c r="D55" s="90"/>
      <c r="E55" s="90"/>
      <c r="F55" s="91"/>
      <c r="G55" s="92"/>
      <c r="H55" s="90"/>
      <c r="I55" s="90"/>
      <c r="J55" s="90"/>
      <c r="K55" s="99"/>
      <c r="L55" s="100"/>
    </row>
    <row r="56" spans="2:12" x14ac:dyDescent="0.25">
      <c r="B56" s="22" t="s">
        <v>34</v>
      </c>
      <c r="C56" s="90">
        <f t="shared" ref="C56:E58" si="20">C52+C40+C28+C24+C20+C16</f>
        <v>23283.33532608</v>
      </c>
      <c r="D56" s="90">
        <f t="shared" si="20"/>
        <v>25903.732516427004</v>
      </c>
      <c r="E56" s="90">
        <f t="shared" si="20"/>
        <v>26749.962123675996</v>
      </c>
      <c r="F56" s="91">
        <f t="shared" ref="F56:G58" si="21">(D56-C56)/C56</f>
        <v>0.11254389260166948</v>
      </c>
      <c r="G56" s="92">
        <f t="shared" si="21"/>
        <v>3.2668249902300765E-2</v>
      </c>
      <c r="H56" s="90">
        <f t="shared" ref="H56:J58" si="22">H52+H40+H28+H24+H20+H16</f>
        <v>33212.819981236004</v>
      </c>
      <c r="I56" s="90">
        <f t="shared" si="22"/>
        <v>34004.383283140996</v>
      </c>
      <c r="J56" s="90">
        <f t="shared" si="22"/>
        <v>33162.921929939002</v>
      </c>
      <c r="K56" s="91">
        <f t="shared" ref="K56:L58" si="23">(I56-H56)/H56</f>
        <v>2.3833065134252266E-2</v>
      </c>
      <c r="L56" s="92">
        <f>(J56-I56)/I56</f>
        <v>-2.4745673115006361E-2</v>
      </c>
    </row>
    <row r="57" spans="2:12" x14ac:dyDescent="0.25">
      <c r="B57" s="23" t="s">
        <v>26</v>
      </c>
      <c r="C57" s="94">
        <f t="shared" si="20"/>
        <v>7502.0920342419995</v>
      </c>
      <c r="D57" s="94">
        <f t="shared" si="20"/>
        <v>7392.5909918070001</v>
      </c>
      <c r="E57" s="94">
        <f t="shared" si="20"/>
        <v>8677.6207565670011</v>
      </c>
      <c r="F57" s="95">
        <f t="shared" si="21"/>
        <v>-1.4596067594905638E-2</v>
      </c>
      <c r="G57" s="96">
        <f t="shared" si="21"/>
        <v>0.17382670922605661</v>
      </c>
      <c r="H57" s="94">
        <f t="shared" si="22"/>
        <v>22511.290863262002</v>
      </c>
      <c r="I57" s="94">
        <f t="shared" si="22"/>
        <v>23067.520828836001</v>
      </c>
      <c r="J57" s="94">
        <f t="shared" si="22"/>
        <v>22693.147432622998</v>
      </c>
      <c r="K57" s="95">
        <f t="shared" si="23"/>
        <v>2.4708932462054214E-2</v>
      </c>
      <c r="L57" s="96">
        <f t="shared" si="23"/>
        <v>-1.6229459550113855E-2</v>
      </c>
    </row>
    <row r="58" spans="2:12" x14ac:dyDescent="0.25">
      <c r="B58" s="23" t="s">
        <v>27</v>
      </c>
      <c r="C58" s="94">
        <f t="shared" si="20"/>
        <v>15781.243291838</v>
      </c>
      <c r="D58" s="94">
        <f t="shared" si="20"/>
        <v>18511.141524619998</v>
      </c>
      <c r="E58" s="94">
        <f t="shared" si="20"/>
        <v>18072.341367108998</v>
      </c>
      <c r="F58" s="95">
        <f t="shared" si="21"/>
        <v>0.172983723924584</v>
      </c>
      <c r="G58" s="96">
        <f t="shared" si="21"/>
        <v>-2.3704651435320228E-2</v>
      </c>
      <c r="H58" s="94">
        <f t="shared" si="22"/>
        <v>10701.529117974</v>
      </c>
      <c r="I58" s="94">
        <f t="shared" si="22"/>
        <v>10936.862454305001</v>
      </c>
      <c r="J58" s="94">
        <f t="shared" si="22"/>
        <v>10469.774497316001</v>
      </c>
      <c r="K58" s="95">
        <f t="shared" si="23"/>
        <v>2.1990627109142905E-2</v>
      </c>
      <c r="L58" s="96">
        <f t="shared" si="23"/>
        <v>-4.2707674064707997E-2</v>
      </c>
    </row>
    <row r="59" spans="2:12" ht="15.75" thickBot="1" x14ac:dyDescent="0.3">
      <c r="B59" s="37"/>
      <c r="C59" s="65"/>
      <c r="D59" s="65"/>
      <c r="E59" s="65"/>
      <c r="F59" s="65"/>
      <c r="G59" s="66"/>
      <c r="H59" s="65"/>
      <c r="I59" s="65"/>
      <c r="J59" s="65"/>
      <c r="K59" s="65"/>
      <c r="L59" s="67"/>
    </row>
    <row r="60" spans="2:12" ht="15.75" thickBot="1" x14ac:dyDescent="0.3">
      <c r="B60" s="17"/>
      <c r="C60" s="65"/>
      <c r="D60" s="65"/>
      <c r="E60" s="65"/>
    </row>
    <row r="61" spans="2:12" ht="15.75" thickBot="1" x14ac:dyDescent="0.3">
      <c r="B61" s="17"/>
      <c r="C61" s="68" t="s">
        <v>65</v>
      </c>
      <c r="D61" s="68" t="s">
        <v>68</v>
      </c>
      <c r="E61" s="68" t="s">
        <v>69</v>
      </c>
    </row>
    <row r="62" spans="2:12" x14ac:dyDescent="0.25">
      <c r="B62" s="28" t="s">
        <v>35</v>
      </c>
      <c r="C62" s="70">
        <f>C56-H56</f>
        <v>-9929.484655156004</v>
      </c>
      <c r="D62" s="70">
        <f>D56-I56</f>
        <v>-8100.6507667139922</v>
      </c>
      <c r="E62" s="71">
        <f t="shared" ref="D62:E64" si="24">E56-J56</f>
        <v>-6412.9598062630066</v>
      </c>
      <c r="K62" s="79"/>
      <c r="L62" s="79"/>
    </row>
    <row r="63" spans="2:12" x14ac:dyDescent="0.25">
      <c r="B63" s="23" t="s">
        <v>26</v>
      </c>
      <c r="C63" s="70">
        <f>C57-H57</f>
        <v>-15009.198829020002</v>
      </c>
      <c r="D63" s="70">
        <f t="shared" si="24"/>
        <v>-15674.929837029002</v>
      </c>
      <c r="E63" s="72">
        <f t="shared" si="24"/>
        <v>-14015.526676055997</v>
      </c>
      <c r="K63" s="79"/>
      <c r="L63" s="79"/>
    </row>
    <row r="64" spans="2:12" x14ac:dyDescent="0.25">
      <c r="B64" s="23" t="s">
        <v>27</v>
      </c>
      <c r="C64" s="70">
        <f>C58-H58</f>
        <v>5079.7141738640003</v>
      </c>
      <c r="D64" s="70">
        <f t="shared" si="24"/>
        <v>7574.2790703149967</v>
      </c>
      <c r="E64" s="72">
        <f t="shared" si="24"/>
        <v>7602.5668697929977</v>
      </c>
      <c r="K64" s="79"/>
      <c r="L64" s="79"/>
    </row>
    <row r="65" spans="2:12" x14ac:dyDescent="0.25">
      <c r="B65" s="23"/>
      <c r="C65" s="70"/>
      <c r="D65" s="70"/>
      <c r="E65" s="72"/>
      <c r="K65" s="79"/>
      <c r="L65" s="79"/>
    </row>
    <row r="66" spans="2:12" x14ac:dyDescent="0.25">
      <c r="B66" s="22" t="s">
        <v>36</v>
      </c>
      <c r="C66" s="73">
        <f>C56/H56</f>
        <v>0.70103458059972656</v>
      </c>
      <c r="D66" s="73">
        <f t="shared" ref="D66:E68" si="25">D56/I56</f>
        <v>0.76177627750919374</v>
      </c>
      <c r="E66" s="74">
        <f>E56/J56</f>
        <v>0.80662259435971229</v>
      </c>
      <c r="J66" s="101"/>
      <c r="K66" s="79"/>
      <c r="L66" s="79"/>
    </row>
    <row r="67" spans="2:12" x14ac:dyDescent="0.25">
      <c r="B67" s="23" t="s">
        <v>26</v>
      </c>
      <c r="C67" s="73">
        <f>C57/H57</f>
        <v>0.33325907784725356</v>
      </c>
      <c r="D67" s="73">
        <f t="shared" si="25"/>
        <v>0.32047618149609508</v>
      </c>
      <c r="E67" s="74">
        <f t="shared" si="25"/>
        <v>0.38238947604475126</v>
      </c>
      <c r="F67" s="69"/>
      <c r="J67" s="69"/>
      <c r="K67" s="79"/>
      <c r="L67" s="79"/>
    </row>
    <row r="68" spans="2:12" ht="15.75" thickBot="1" x14ac:dyDescent="0.3">
      <c r="B68" s="24" t="s">
        <v>27</v>
      </c>
      <c r="C68" s="75">
        <f>C58/H58</f>
        <v>1.474671807913156</v>
      </c>
      <c r="D68" s="75">
        <f t="shared" si="25"/>
        <v>1.6925458834250573</v>
      </c>
      <c r="E68" s="76">
        <f t="shared" si="25"/>
        <v>1.726144280542238</v>
      </c>
      <c r="F68" s="69"/>
      <c r="J68" s="69"/>
      <c r="K68" s="79"/>
      <c r="L68" s="79"/>
    </row>
    <row r="70" spans="2:12" x14ac:dyDescent="0.25">
      <c r="C70" s="102"/>
      <c r="D70" s="102"/>
      <c r="E70" s="102"/>
      <c r="F70" s="102"/>
      <c r="G70" s="102"/>
      <c r="H70" s="102"/>
      <c r="I70" s="102"/>
      <c r="J70" s="102"/>
      <c r="K70" s="102"/>
      <c r="L70" s="102"/>
    </row>
  </sheetData>
  <mergeCells count="8">
    <mergeCell ref="B8:L8"/>
    <mergeCell ref="B10:L10"/>
    <mergeCell ref="C12:G12"/>
    <mergeCell ref="H12:L12"/>
    <mergeCell ref="C13:E13"/>
    <mergeCell ref="F13:G13"/>
    <mergeCell ref="H13:J13"/>
    <mergeCell ref="K13:L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BA8C-AD02-47E5-BD78-900192117D62}">
  <dimension ref="A2:N55"/>
  <sheetViews>
    <sheetView workbookViewId="0">
      <selection activeCell="E4" sqref="E4"/>
    </sheetView>
  </sheetViews>
  <sheetFormatPr baseColWidth="10" defaultRowHeight="15" x14ac:dyDescent="0.25"/>
  <cols>
    <col min="1" max="1" width="3" customWidth="1"/>
    <col min="2" max="2" width="32.5703125" customWidth="1"/>
    <col min="3" max="3" width="10.5703125" customWidth="1"/>
    <col min="4" max="12" width="11.5703125" customWidth="1"/>
  </cols>
  <sheetData>
    <row r="2" spans="2:12" x14ac:dyDescent="0.25">
      <c r="B2" s="15"/>
    </row>
    <row r="3" spans="2:12" x14ac:dyDescent="0.25">
      <c r="B3" s="15"/>
    </row>
    <row r="4" spans="2:12" x14ac:dyDescent="0.25">
      <c r="B4" s="15"/>
    </row>
    <row r="5" spans="2:12" x14ac:dyDescent="0.25">
      <c r="B5" s="15"/>
    </row>
    <row r="6" spans="2:12" x14ac:dyDescent="0.25">
      <c r="B6" s="15"/>
      <c r="K6" s="103"/>
    </row>
    <row r="7" spans="2:12" ht="8.25" customHeight="1" x14ac:dyDescent="0.25">
      <c r="B7" s="15"/>
    </row>
    <row r="8" spans="2:12" x14ac:dyDescent="0.25">
      <c r="B8" s="15"/>
    </row>
    <row r="9" spans="2:12" x14ac:dyDescent="0.25">
      <c r="B9" s="158" t="s">
        <v>62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</row>
    <row r="10" spans="2:12" ht="4.5" customHeight="1" x14ac:dyDescent="0.25">
      <c r="B10" s="15"/>
      <c r="D10" s="16"/>
      <c r="E10" s="16"/>
      <c r="F10" s="16"/>
      <c r="I10" s="16"/>
      <c r="J10" s="16"/>
      <c r="K10" s="16"/>
      <c r="L10" s="16"/>
    </row>
    <row r="11" spans="2:12" ht="15.75" x14ac:dyDescent="0.25">
      <c r="B11" s="159" t="s">
        <v>70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</row>
    <row r="12" spans="2:12" ht="15.75" thickBot="1" x14ac:dyDescent="0.3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2:12" ht="15.75" thickBot="1" x14ac:dyDescent="0.3">
      <c r="B13" s="19" t="s">
        <v>18</v>
      </c>
      <c r="C13" s="160" t="s">
        <v>19</v>
      </c>
      <c r="D13" s="161"/>
      <c r="E13" s="161"/>
      <c r="F13" s="161"/>
      <c r="G13" s="162"/>
      <c r="H13" s="160" t="s">
        <v>20</v>
      </c>
      <c r="I13" s="161"/>
      <c r="J13" s="161"/>
      <c r="K13" s="161"/>
      <c r="L13" s="162"/>
    </row>
    <row r="14" spans="2:12" x14ac:dyDescent="0.25">
      <c r="B14" s="20"/>
      <c r="C14" s="17"/>
      <c r="D14" s="77" t="s">
        <v>21</v>
      </c>
      <c r="E14" s="104"/>
      <c r="F14" s="77" t="s">
        <v>22</v>
      </c>
      <c r="G14" s="78"/>
      <c r="H14" s="17"/>
      <c r="I14" s="77" t="s">
        <v>21</v>
      </c>
      <c r="J14" s="104"/>
      <c r="K14" s="77" t="s">
        <v>22</v>
      </c>
      <c r="L14" s="78"/>
    </row>
    <row r="15" spans="2:12" x14ac:dyDescent="0.25">
      <c r="B15" s="135"/>
      <c r="C15" s="138" t="s">
        <v>65</v>
      </c>
      <c r="D15" s="138" t="s">
        <v>66</v>
      </c>
      <c r="E15" s="138" t="s">
        <v>67</v>
      </c>
      <c r="F15" s="139" t="s">
        <v>23</v>
      </c>
      <c r="G15" s="139" t="s">
        <v>24</v>
      </c>
      <c r="H15" s="138" t="s">
        <v>65</v>
      </c>
      <c r="I15" s="138" t="s">
        <v>66</v>
      </c>
      <c r="J15" s="138" t="s">
        <v>67</v>
      </c>
      <c r="K15" s="139" t="s">
        <v>23</v>
      </c>
      <c r="L15" s="139" t="s">
        <v>24</v>
      </c>
    </row>
    <row r="16" spans="2:12" x14ac:dyDescent="0.25">
      <c r="B16" s="105"/>
      <c r="C16" s="136"/>
      <c r="D16" s="136"/>
      <c r="E16" s="136"/>
      <c r="F16" s="136"/>
      <c r="G16" s="137"/>
      <c r="H16" s="136"/>
      <c r="I16" s="136"/>
      <c r="J16" s="136"/>
      <c r="K16" s="136"/>
      <c r="L16" s="137"/>
    </row>
    <row r="17" spans="2:12" x14ac:dyDescent="0.25">
      <c r="B17" s="21"/>
      <c r="C17" s="35"/>
      <c r="D17" s="35"/>
      <c r="E17" s="35"/>
      <c r="F17" s="35"/>
      <c r="G17" s="64"/>
      <c r="H17" s="35"/>
      <c r="I17" s="35"/>
      <c r="J17" s="35"/>
      <c r="K17" s="35"/>
      <c r="L17" s="64"/>
    </row>
    <row r="18" spans="2:12" x14ac:dyDescent="0.25">
      <c r="B18" s="22" t="s">
        <v>25</v>
      </c>
      <c r="C18" s="106">
        <f>SUM(C19:C20)</f>
        <v>1765.4104142219999</v>
      </c>
      <c r="D18" s="106">
        <f>SUM(D19:D20)</f>
        <v>2054.7246219379999</v>
      </c>
      <c r="E18" s="106">
        <f>SUM(E19:E20)</f>
        <v>3713.7585135950003</v>
      </c>
      <c r="F18" s="107">
        <f t="shared" ref="F18:G20" si="0">(D18-C18)/C18</f>
        <v>0.1638792914017663</v>
      </c>
      <c r="G18" s="108">
        <f t="shared" si="0"/>
        <v>0.80742396034180619</v>
      </c>
      <c r="H18" s="106">
        <f>SUM(H19:H20)</f>
        <v>2821.8010101260002</v>
      </c>
      <c r="I18" s="106">
        <f>SUM(I19:I20)</f>
        <v>2727.7500070450001</v>
      </c>
      <c r="J18" s="106">
        <f>SUM(J19:J20)</f>
        <v>2128.8172687390002</v>
      </c>
      <c r="K18" s="107">
        <f t="shared" ref="K18:L20" si="1">(I18-H18)/H18</f>
        <v>-3.333013304038774E-2</v>
      </c>
      <c r="L18" s="108">
        <f>(J18-I18)/I18</f>
        <v>-0.21957024535207681</v>
      </c>
    </row>
    <row r="19" spans="2:12" x14ac:dyDescent="0.25">
      <c r="B19" s="23" t="s">
        <v>26</v>
      </c>
      <c r="C19" s="98">
        <v>1750.967245287</v>
      </c>
      <c r="D19" s="98">
        <v>2034.39278089</v>
      </c>
      <c r="E19" s="98">
        <v>3688.7695112010001</v>
      </c>
      <c r="F19" s="109">
        <f t="shared" si="0"/>
        <v>0.1618679826055478</v>
      </c>
      <c r="G19" s="108">
        <f t="shared" si="0"/>
        <v>0.8132041884199217</v>
      </c>
      <c r="H19" s="98">
        <v>2584.25517713</v>
      </c>
      <c r="I19" s="98">
        <v>2611.754721113</v>
      </c>
      <c r="J19" s="98">
        <v>2000.494382485</v>
      </c>
      <c r="K19" s="109">
        <f t="shared" si="1"/>
        <v>1.0641187536882552E-2</v>
      </c>
      <c r="L19" s="110">
        <f t="shared" si="1"/>
        <v>-0.23404201538784286</v>
      </c>
    </row>
    <row r="20" spans="2:12" x14ac:dyDescent="0.25">
      <c r="B20" s="23" t="s">
        <v>27</v>
      </c>
      <c r="C20" s="98">
        <v>14.443168934999999</v>
      </c>
      <c r="D20" s="98">
        <v>20.331841048000001</v>
      </c>
      <c r="E20" s="98">
        <v>24.989002394</v>
      </c>
      <c r="F20" s="109">
        <f t="shared" si="0"/>
        <v>0.40771330305013859</v>
      </c>
      <c r="G20" s="108">
        <f t="shared" si="0"/>
        <v>0.22905753271458482</v>
      </c>
      <c r="H20" s="98">
        <v>237.545832996</v>
      </c>
      <c r="I20" s="98">
        <v>115.995285932</v>
      </c>
      <c r="J20" s="98">
        <v>128.322886254</v>
      </c>
      <c r="K20" s="109">
        <f t="shared" si="1"/>
        <v>-0.5116930300606316</v>
      </c>
      <c r="L20" s="110">
        <f t="shared" si="1"/>
        <v>0.10627673549791336</v>
      </c>
    </row>
    <row r="21" spans="2:12" x14ac:dyDescent="0.25">
      <c r="B21" s="21"/>
      <c r="C21" s="106"/>
      <c r="D21" s="106"/>
      <c r="E21" s="106"/>
      <c r="F21" s="111"/>
      <c r="G21" s="112"/>
      <c r="H21" s="106"/>
      <c r="I21" s="106"/>
      <c r="J21" s="106"/>
      <c r="K21" s="111"/>
      <c r="L21" s="113"/>
    </row>
    <row r="22" spans="2:12" x14ac:dyDescent="0.25">
      <c r="B22" s="22" t="s">
        <v>28</v>
      </c>
      <c r="C22" s="106">
        <f>SUM(C23:C24)</f>
        <v>1984.545464307</v>
      </c>
      <c r="D22" s="106">
        <f>SUM(D23:D24)</f>
        <v>1343.7175328220001</v>
      </c>
      <c r="E22" s="106">
        <f>SUM(E23:E24)</f>
        <v>1429.061473424</v>
      </c>
      <c r="F22" s="107">
        <f t="shared" ref="F22:G23" si="2">(D22-C22)/C22</f>
        <v>-0.32290917139999914</v>
      </c>
      <c r="G22" s="108">
        <f t="shared" si="2"/>
        <v>6.3513304334703008E-2</v>
      </c>
      <c r="H22" s="106">
        <f>SUM(H23:H24)</f>
        <v>5449.748020686</v>
      </c>
      <c r="I22" s="106">
        <f>SUM(I23:I24)</f>
        <v>6027.9014914199997</v>
      </c>
      <c r="J22" s="106">
        <f>SUM(J23:J24)</f>
        <v>6403.722043535</v>
      </c>
      <c r="K22" s="107">
        <f t="shared" ref="K22:L23" si="3">(I22-H22)/H22</f>
        <v>0.10608811059510662</v>
      </c>
      <c r="L22" s="108">
        <f t="shared" si="3"/>
        <v>6.2346830426797138E-2</v>
      </c>
    </row>
    <row r="23" spans="2:12" x14ac:dyDescent="0.25">
      <c r="B23" s="23" t="s">
        <v>26</v>
      </c>
      <c r="C23" s="98">
        <v>1984.545464307</v>
      </c>
      <c r="D23" s="98">
        <v>1343.7175328220001</v>
      </c>
      <c r="E23" s="98">
        <v>1429.061473424</v>
      </c>
      <c r="F23" s="109">
        <f t="shared" si="2"/>
        <v>-0.32290917139999914</v>
      </c>
      <c r="G23" s="110">
        <f t="shared" si="2"/>
        <v>6.3513304334703008E-2</v>
      </c>
      <c r="H23" s="98">
        <v>5449.748020686</v>
      </c>
      <c r="I23" s="98">
        <v>6027.9014914199997</v>
      </c>
      <c r="J23" s="98">
        <v>6403.722043535</v>
      </c>
      <c r="K23" s="109">
        <f t="shared" si="3"/>
        <v>0.10608811059510662</v>
      </c>
      <c r="L23" s="110">
        <f t="shared" si="3"/>
        <v>6.2346830426797138E-2</v>
      </c>
    </row>
    <row r="24" spans="2:12" x14ac:dyDescent="0.25">
      <c r="B24" s="23" t="s">
        <v>27</v>
      </c>
      <c r="C24" s="114">
        <v>0</v>
      </c>
      <c r="D24" s="114">
        <v>0</v>
      </c>
      <c r="E24" s="114">
        <v>0</v>
      </c>
      <c r="F24" s="109" t="s">
        <v>29</v>
      </c>
      <c r="G24" s="110" t="s">
        <v>29</v>
      </c>
      <c r="H24" s="114">
        <v>0</v>
      </c>
      <c r="I24" s="114">
        <v>0</v>
      </c>
      <c r="J24" s="114">
        <v>0</v>
      </c>
      <c r="K24" s="109" t="s">
        <v>29</v>
      </c>
      <c r="L24" s="110" t="s">
        <v>29</v>
      </c>
    </row>
    <row r="25" spans="2:12" x14ac:dyDescent="0.25">
      <c r="B25" s="21"/>
      <c r="C25" s="106"/>
      <c r="D25" s="106"/>
      <c r="E25" s="106"/>
      <c r="F25" s="111"/>
      <c r="G25" s="112"/>
      <c r="H25" s="106"/>
      <c r="I25" s="106"/>
      <c r="J25" s="106"/>
      <c r="K25" s="111"/>
      <c r="L25" s="113"/>
    </row>
    <row r="26" spans="2:12" x14ac:dyDescent="0.25">
      <c r="B26" s="22" t="s">
        <v>30</v>
      </c>
      <c r="C26" s="106">
        <f>SUM(C27:C28)</f>
        <v>1279.8160821450001</v>
      </c>
      <c r="D26" s="106">
        <f>SUM(D27:D28)</f>
        <v>1275.3675179730001</v>
      </c>
      <c r="E26" s="106">
        <f>SUM(E27:E28)</f>
        <v>879.10072630799993</v>
      </c>
      <c r="F26" s="107">
        <f t="shared" ref="F26:G27" si="4">(D26-C26)/C26</f>
        <v>-3.4759402027079865E-3</v>
      </c>
      <c r="G26" s="108">
        <f t="shared" si="4"/>
        <v>-0.31070792228957272</v>
      </c>
      <c r="H26" s="106">
        <f>SUM(H27:H28)</f>
        <v>897.69968866699992</v>
      </c>
      <c r="I26" s="106">
        <f>SUM(I27:I28)</f>
        <v>743.23073927799999</v>
      </c>
      <c r="J26" s="106">
        <f>SUM(J27:J28)</f>
        <v>524.49469566300002</v>
      </c>
      <c r="K26" s="107">
        <f t="shared" ref="K26:L27" si="5">(I26-H26)/H26</f>
        <v>-0.17207196497792249</v>
      </c>
      <c r="L26" s="108">
        <f t="shared" si="5"/>
        <v>-0.29430435537083371</v>
      </c>
    </row>
    <row r="27" spans="2:12" x14ac:dyDescent="0.25">
      <c r="B27" s="23" t="s">
        <v>26</v>
      </c>
      <c r="C27" s="98">
        <v>1279.8160821450001</v>
      </c>
      <c r="D27" s="98">
        <v>1275.3675179730001</v>
      </c>
      <c r="E27" s="98">
        <v>879.10072630799993</v>
      </c>
      <c r="F27" s="109">
        <f t="shared" si="4"/>
        <v>-3.4759402027079865E-3</v>
      </c>
      <c r="G27" s="110">
        <f t="shared" si="4"/>
        <v>-0.31070792228957272</v>
      </c>
      <c r="H27" s="98">
        <v>897.69968866699992</v>
      </c>
      <c r="I27" s="98">
        <v>743.23073927799999</v>
      </c>
      <c r="J27" s="98">
        <v>524.49469566300002</v>
      </c>
      <c r="K27" s="109">
        <f t="shared" si="5"/>
        <v>-0.17207196497792249</v>
      </c>
      <c r="L27" s="110">
        <f t="shared" si="5"/>
        <v>-0.29430435537083371</v>
      </c>
    </row>
    <row r="28" spans="2:12" x14ac:dyDescent="0.25">
      <c r="B28" s="23" t="s">
        <v>27</v>
      </c>
      <c r="C28" s="98">
        <v>0</v>
      </c>
      <c r="D28" s="98">
        <v>0</v>
      </c>
      <c r="E28" s="98">
        <v>0</v>
      </c>
      <c r="F28" s="109" t="s">
        <v>29</v>
      </c>
      <c r="G28" s="110" t="s">
        <v>29</v>
      </c>
      <c r="H28" s="98">
        <v>0</v>
      </c>
      <c r="I28" s="98">
        <v>0</v>
      </c>
      <c r="J28" s="98">
        <v>0</v>
      </c>
      <c r="K28" s="109" t="s">
        <v>29</v>
      </c>
      <c r="L28" s="110" t="s">
        <v>29</v>
      </c>
    </row>
    <row r="29" spans="2:12" x14ac:dyDescent="0.25">
      <c r="B29" s="21"/>
      <c r="C29" s="106"/>
      <c r="D29" s="106"/>
      <c r="E29" s="106"/>
      <c r="F29" s="111"/>
      <c r="G29" s="112"/>
      <c r="H29" s="106"/>
      <c r="I29" s="106"/>
      <c r="J29" s="106"/>
      <c r="K29" s="111"/>
      <c r="L29" s="113"/>
    </row>
    <row r="30" spans="2:12" x14ac:dyDescent="0.25">
      <c r="B30" s="22" t="s">
        <v>31</v>
      </c>
      <c r="C30" s="106">
        <f>SUM(C31:C32)</f>
        <v>6921.942524733</v>
      </c>
      <c r="D30" s="106">
        <f>SUM(D31:D32)</f>
        <v>8215.1667190080007</v>
      </c>
      <c r="E30" s="106">
        <f>SUM(E31:E32)</f>
        <v>7743.3270680959995</v>
      </c>
      <c r="F30" s="107">
        <f t="shared" ref="F30:G32" si="6">(D30-C30)/C30</f>
        <v>0.18682966373299728</v>
      </c>
      <c r="G30" s="108">
        <f t="shared" si="6"/>
        <v>-5.7435188724809814E-2</v>
      </c>
      <c r="H30" s="106">
        <f>SUM(H31:H32)</f>
        <v>13877.447006248</v>
      </c>
      <c r="I30" s="106">
        <f>SUM(I31:I32)</f>
        <v>13653.822785797</v>
      </c>
      <c r="J30" s="106">
        <f>SUM(J31:J32)</f>
        <v>12856.675412409</v>
      </c>
      <c r="K30" s="107">
        <f t="shared" ref="K30:L32" si="7">(I30-H30)/H30</f>
        <v>-1.6114219016676361E-2</v>
      </c>
      <c r="L30" s="108">
        <f t="shared" si="7"/>
        <v>-5.8382724449683732E-2</v>
      </c>
    </row>
    <row r="31" spans="2:12" x14ac:dyDescent="0.25">
      <c r="B31" s="23" t="s">
        <v>26</v>
      </c>
      <c r="C31" s="98">
        <v>1119.9507762779999</v>
      </c>
      <c r="D31" s="98">
        <v>1149.427057223</v>
      </c>
      <c r="E31" s="98">
        <v>937.02010612799995</v>
      </c>
      <c r="F31" s="109">
        <f t="shared" si="6"/>
        <v>2.6319264711758498E-2</v>
      </c>
      <c r="G31" s="110">
        <f t="shared" si="6"/>
        <v>-0.18479376291016877</v>
      </c>
      <c r="H31" s="98">
        <v>6168.0426402519997</v>
      </c>
      <c r="I31" s="98">
        <v>5661.7594089639997</v>
      </c>
      <c r="J31" s="98">
        <v>5406.6392619139997</v>
      </c>
      <c r="K31" s="109">
        <f t="shared" si="7"/>
        <v>-8.2081668499508861E-2</v>
      </c>
      <c r="L31" s="110">
        <f t="shared" si="7"/>
        <v>-4.5060223973148732E-2</v>
      </c>
    </row>
    <row r="32" spans="2:12" x14ac:dyDescent="0.25">
      <c r="B32" s="23" t="s">
        <v>27</v>
      </c>
      <c r="C32" s="98">
        <v>5801.9917484550006</v>
      </c>
      <c r="D32" s="98">
        <v>7065.739661785</v>
      </c>
      <c r="E32" s="98">
        <v>6806.306961968</v>
      </c>
      <c r="F32" s="109">
        <f t="shared" si="6"/>
        <v>0.2178127732888486</v>
      </c>
      <c r="G32" s="110">
        <f t="shared" si="6"/>
        <v>-3.6716991034942852E-2</v>
      </c>
      <c r="H32" s="98">
        <v>7709.4043659959998</v>
      </c>
      <c r="I32" s="98">
        <v>7992.0633768329999</v>
      </c>
      <c r="J32" s="98">
        <v>7450.0361504949997</v>
      </c>
      <c r="K32" s="109">
        <f t="shared" si="7"/>
        <v>3.6664182784824334E-2</v>
      </c>
      <c r="L32" s="110">
        <f t="shared" si="7"/>
        <v>-6.7820686696404592E-2</v>
      </c>
    </row>
    <row r="33" spans="1:14" x14ac:dyDescent="0.25">
      <c r="B33" s="21"/>
      <c r="C33" s="106"/>
      <c r="D33" s="106"/>
      <c r="E33" s="106"/>
      <c r="F33" s="111"/>
      <c r="G33" s="112"/>
      <c r="H33" s="106"/>
      <c r="I33" s="106"/>
      <c r="J33" s="106"/>
      <c r="K33" s="111"/>
      <c r="L33" s="113"/>
    </row>
    <row r="34" spans="1:14" x14ac:dyDescent="0.25">
      <c r="B34" s="22" t="s">
        <v>32</v>
      </c>
      <c r="C34" s="106">
        <f>SUM(C35:C36)</f>
        <v>4349.2510993510004</v>
      </c>
      <c r="D34" s="106">
        <f>SUM(D35:D36)</f>
        <v>5152.8944578669998</v>
      </c>
      <c r="E34" s="106">
        <f>SUM(E35:E36)</f>
        <v>5011.2803097270007</v>
      </c>
      <c r="F34" s="107">
        <f t="shared" ref="F34:G36" si="8">(D34-C34)/C34</f>
        <v>0.1847774111354297</v>
      </c>
      <c r="G34" s="108">
        <f t="shared" si="8"/>
        <v>-2.7482446865139006E-2</v>
      </c>
      <c r="H34" s="106">
        <f>SUM(H35:H36)</f>
        <v>6379.866521203</v>
      </c>
      <c r="I34" s="106">
        <f>SUM(I35:I36)</f>
        <v>6896.4380504629999</v>
      </c>
      <c r="J34" s="106">
        <f>SUM(J35:J36)</f>
        <v>6679.3778585569999</v>
      </c>
      <c r="K34" s="107">
        <f t="shared" ref="K34:L36" si="9">(I34-H34)/H34</f>
        <v>8.096901832400627E-2</v>
      </c>
      <c r="L34" s="108">
        <f t="shared" si="9"/>
        <v>-3.147424660639523E-2</v>
      </c>
    </row>
    <row r="35" spans="1:14" x14ac:dyDescent="0.25">
      <c r="B35" s="23" t="s">
        <v>26</v>
      </c>
      <c r="C35" s="98">
        <v>303.07069174599997</v>
      </c>
      <c r="D35" s="98">
        <v>437.77048069300002</v>
      </c>
      <c r="E35" s="98">
        <v>582.91155330000004</v>
      </c>
      <c r="F35" s="109">
        <f t="shared" si="8"/>
        <v>0.44445006599282255</v>
      </c>
      <c r="G35" s="110">
        <f t="shared" si="8"/>
        <v>0.33154604754810924</v>
      </c>
      <c r="H35" s="98">
        <v>4415.0187236100001</v>
      </c>
      <c r="I35" s="98">
        <v>4978.333509172</v>
      </c>
      <c r="J35" s="98">
        <v>4965.5573677390003</v>
      </c>
      <c r="K35" s="109">
        <f t="shared" si="9"/>
        <v>0.12759057680765576</v>
      </c>
      <c r="L35" s="110">
        <f t="shared" si="9"/>
        <v>-2.5663490421967993E-3</v>
      </c>
    </row>
    <row r="36" spans="1:14" x14ac:dyDescent="0.25">
      <c r="B36" s="23" t="s">
        <v>27</v>
      </c>
      <c r="C36" s="98">
        <v>4046.1804076050003</v>
      </c>
      <c r="D36" s="98">
        <v>4715.1239771740002</v>
      </c>
      <c r="E36" s="98">
        <v>4428.3687564270003</v>
      </c>
      <c r="F36" s="109">
        <f t="shared" si="8"/>
        <v>0.16532717332911967</v>
      </c>
      <c r="G36" s="110">
        <f t="shared" si="8"/>
        <v>-6.0816051101771025E-2</v>
      </c>
      <c r="H36" s="98">
        <v>1964.847797593</v>
      </c>
      <c r="I36" s="98">
        <v>1918.104541291</v>
      </c>
      <c r="J36" s="98">
        <v>1713.8204908180001</v>
      </c>
      <c r="K36" s="109">
        <f t="shared" si="9"/>
        <v>-2.3789759369281384E-2</v>
      </c>
      <c r="L36" s="110">
        <f t="shared" si="9"/>
        <v>-0.10650308472524886</v>
      </c>
    </row>
    <row r="37" spans="1:14" x14ac:dyDescent="0.25">
      <c r="B37" s="21"/>
      <c r="C37" s="106"/>
      <c r="D37" s="106"/>
      <c r="E37" s="106"/>
      <c r="F37" s="111"/>
      <c r="G37" s="112"/>
      <c r="H37" s="106"/>
      <c r="I37" s="106"/>
      <c r="J37" s="106"/>
      <c r="K37" s="111"/>
      <c r="L37" s="113"/>
    </row>
    <row r="38" spans="1:14" x14ac:dyDescent="0.25">
      <c r="B38" s="22" t="s">
        <v>33</v>
      </c>
      <c r="C38" s="106">
        <f>SUM(C39:C40)</f>
        <v>6982.3697413219998</v>
      </c>
      <c r="D38" s="106">
        <f>SUM(D39:D40)</f>
        <v>7861.8616668189998</v>
      </c>
      <c r="E38" s="106">
        <f>SUM(E39:E40)</f>
        <v>7973.434032526</v>
      </c>
      <c r="F38" s="107">
        <f t="shared" ref="F38:G40" si="10">(D38-C38)/C38</f>
        <v>0.12595894489690579</v>
      </c>
      <c r="G38" s="108">
        <f t="shared" si="10"/>
        <v>1.4191596142920144E-2</v>
      </c>
      <c r="H38" s="106">
        <f>SUM(H39:H40)</f>
        <v>3786.2577343060002</v>
      </c>
      <c r="I38" s="106">
        <f>SUM(I39:I40)</f>
        <v>3955.240209138</v>
      </c>
      <c r="J38" s="106">
        <f>SUM(J39:J40)</f>
        <v>4569.8346510360007</v>
      </c>
      <c r="K38" s="107">
        <f t="shared" ref="K38:L40" si="11">(I38-H38)/H38</f>
        <v>4.4630473330145151E-2</v>
      </c>
      <c r="L38" s="108">
        <f>(J38-I38)/I38</f>
        <v>0.1553873872130625</v>
      </c>
    </row>
    <row r="39" spans="1:14" x14ac:dyDescent="0.25">
      <c r="A39" s="80"/>
      <c r="B39" s="23" t="s">
        <v>26</v>
      </c>
      <c r="C39" s="98">
        <v>1063.741774479</v>
      </c>
      <c r="D39" s="98">
        <v>1151.9156222060001</v>
      </c>
      <c r="E39" s="98">
        <v>1160.7573862059999</v>
      </c>
      <c r="F39" s="109">
        <f t="shared" si="10"/>
        <v>8.2890274540722911E-2</v>
      </c>
      <c r="G39" s="110">
        <f t="shared" si="10"/>
        <v>7.6757045651201254E-3</v>
      </c>
      <c r="H39" s="98">
        <v>2996.526612917</v>
      </c>
      <c r="I39" s="98">
        <v>3044.5409588890002</v>
      </c>
      <c r="J39" s="98">
        <v>3392.2396812870002</v>
      </c>
      <c r="K39" s="109">
        <f t="shared" si="11"/>
        <v>1.6023333737476858E-2</v>
      </c>
      <c r="L39" s="110">
        <f t="shared" si="11"/>
        <v>0.11420398907192912</v>
      </c>
    </row>
    <row r="40" spans="1:14" x14ac:dyDescent="0.25">
      <c r="A40" s="80"/>
      <c r="B40" s="23" t="s">
        <v>27</v>
      </c>
      <c r="C40" s="98">
        <v>5918.6279668429997</v>
      </c>
      <c r="D40" s="98">
        <v>6709.9460446129997</v>
      </c>
      <c r="E40" s="98">
        <v>6812.6766463200001</v>
      </c>
      <c r="F40" s="109">
        <f t="shared" si="10"/>
        <v>0.13369958074794985</v>
      </c>
      <c r="G40" s="110">
        <f t="shared" si="10"/>
        <v>1.5310197879977961E-2</v>
      </c>
      <c r="H40" s="98">
        <v>789.73112138900001</v>
      </c>
      <c r="I40" s="98">
        <v>910.69925024899999</v>
      </c>
      <c r="J40" s="98">
        <v>1177.594969749</v>
      </c>
      <c r="K40" s="109">
        <f t="shared" si="11"/>
        <v>0.15317634772609445</v>
      </c>
      <c r="L40" s="110">
        <f t="shared" si="11"/>
        <v>0.29306680490516096</v>
      </c>
    </row>
    <row r="41" spans="1:14" x14ac:dyDescent="0.25">
      <c r="A41" s="80"/>
      <c r="B41" s="21"/>
      <c r="C41" s="106"/>
      <c r="D41" s="106"/>
      <c r="E41" s="106"/>
      <c r="F41" s="111"/>
      <c r="G41" s="112"/>
      <c r="H41" s="106"/>
      <c r="I41" s="106"/>
      <c r="J41" s="106"/>
      <c r="K41" s="111"/>
      <c r="L41" s="113"/>
    </row>
    <row r="42" spans="1:14" x14ac:dyDescent="0.25">
      <c r="B42" s="22" t="s">
        <v>34</v>
      </c>
      <c r="C42" s="106">
        <f t="shared" ref="C42:E44" si="12">C38+C34+C30+C26+C22+C18</f>
        <v>23283.33532608</v>
      </c>
      <c r="D42" s="106">
        <f t="shared" si="12"/>
        <v>25903.732516427001</v>
      </c>
      <c r="E42" s="106">
        <f t="shared" si="12"/>
        <v>26749.962123675999</v>
      </c>
      <c r="F42" s="107">
        <f t="shared" ref="F42:G44" si="13">(D42-C42)/C42</f>
        <v>0.11254389260166933</v>
      </c>
      <c r="G42" s="108">
        <f t="shared" si="13"/>
        <v>3.266824990230105E-2</v>
      </c>
      <c r="H42" s="106">
        <f t="shared" ref="H42:J44" si="14">H38+H34+H30+H26+H22+H18</f>
        <v>33212.819981235996</v>
      </c>
      <c r="I42" s="106">
        <f t="shared" si="14"/>
        <v>34004.383283140996</v>
      </c>
      <c r="J42" s="106">
        <f t="shared" si="14"/>
        <v>33162.921929939002</v>
      </c>
      <c r="K42" s="107">
        <f t="shared" ref="K42:L44" si="15">(I42-H42)/H42</f>
        <v>2.3833065134252492E-2</v>
      </c>
      <c r="L42" s="108">
        <f t="shared" si="15"/>
        <v>-2.4745673115006361E-2</v>
      </c>
    </row>
    <row r="43" spans="1:14" x14ac:dyDescent="0.25">
      <c r="B43" s="23" t="s">
        <v>26</v>
      </c>
      <c r="C43" s="114">
        <f t="shared" si="12"/>
        <v>7502.0920342419995</v>
      </c>
      <c r="D43" s="114">
        <f t="shared" si="12"/>
        <v>7392.5909918070001</v>
      </c>
      <c r="E43" s="114">
        <f t="shared" si="12"/>
        <v>8677.6207565669993</v>
      </c>
      <c r="F43" s="109">
        <f t="shared" si="13"/>
        <v>-1.4596067594905638E-2</v>
      </c>
      <c r="G43" s="108">
        <f t="shared" si="13"/>
        <v>0.17382670922605636</v>
      </c>
      <c r="H43" s="114">
        <f t="shared" si="14"/>
        <v>22511.290863261998</v>
      </c>
      <c r="I43" s="114">
        <f t="shared" si="14"/>
        <v>23067.520828836001</v>
      </c>
      <c r="J43" s="114">
        <f t="shared" si="14"/>
        <v>22693.147432623002</v>
      </c>
      <c r="K43" s="109">
        <f t="shared" si="15"/>
        <v>2.470893246205438E-2</v>
      </c>
      <c r="L43" s="110">
        <f t="shared" si="15"/>
        <v>-1.6229459550113696E-2</v>
      </c>
    </row>
    <row r="44" spans="1:14" ht="15.75" thickBot="1" x14ac:dyDescent="0.3">
      <c r="B44" s="24" t="s">
        <v>27</v>
      </c>
      <c r="C44" s="115">
        <f t="shared" si="12"/>
        <v>15781.243291838</v>
      </c>
      <c r="D44" s="115">
        <f t="shared" si="12"/>
        <v>18511.141524619998</v>
      </c>
      <c r="E44" s="115">
        <f t="shared" si="12"/>
        <v>18072.341367108998</v>
      </c>
      <c r="F44" s="116">
        <f t="shared" si="13"/>
        <v>0.172983723924584</v>
      </c>
      <c r="G44" s="117">
        <f t="shared" si="13"/>
        <v>-2.3704651435320228E-2</v>
      </c>
      <c r="H44" s="115">
        <f t="shared" si="14"/>
        <v>10701.529117974</v>
      </c>
      <c r="I44" s="115">
        <f t="shared" si="14"/>
        <v>10936.862454304999</v>
      </c>
      <c r="J44" s="115">
        <f t="shared" si="14"/>
        <v>10469.774497315999</v>
      </c>
      <c r="K44" s="116">
        <f t="shared" si="15"/>
        <v>2.1990627109142735E-2</v>
      </c>
      <c r="L44" s="118">
        <f t="shared" si="15"/>
        <v>-4.2707674064708004E-2</v>
      </c>
    </row>
    <row r="45" spans="1:14" x14ac:dyDescent="0.25">
      <c r="B45" s="25"/>
      <c r="C45" s="70"/>
      <c r="D45" s="70"/>
      <c r="E45" s="70"/>
      <c r="F45" s="119"/>
      <c r="G45" s="119"/>
      <c r="H45" s="70"/>
      <c r="I45" s="70"/>
      <c r="J45" s="70"/>
      <c r="K45" s="119"/>
      <c r="L45" s="119"/>
    </row>
    <row r="46" spans="1:14" ht="15.75" thickBot="1" x14ac:dyDescent="0.3">
      <c r="B46" s="26"/>
      <c r="C46" s="56"/>
      <c r="D46" s="120"/>
      <c r="E46" s="120"/>
      <c r="F46" s="121"/>
      <c r="G46" s="27"/>
      <c r="H46" s="134"/>
      <c r="I46" s="134"/>
      <c r="J46" s="134"/>
    </row>
    <row r="47" spans="1:14" ht="16.5" thickBot="1" x14ac:dyDescent="0.3">
      <c r="B47" s="17"/>
      <c r="C47" s="122"/>
      <c r="D47" s="123" t="s">
        <v>65</v>
      </c>
      <c r="E47" s="123" t="s">
        <v>66</v>
      </c>
      <c r="F47" s="123" t="s">
        <v>67</v>
      </c>
      <c r="G47" s="70"/>
      <c r="H47" s="134"/>
      <c r="I47" s="134"/>
      <c r="J47" s="134"/>
    </row>
    <row r="48" spans="1:14" x14ac:dyDescent="0.25">
      <c r="B48" s="28" t="s">
        <v>35</v>
      </c>
      <c r="C48" s="124"/>
      <c r="D48" s="125">
        <f t="shared" ref="D48:F50" si="16">C42-H42</f>
        <v>-9929.4846551559967</v>
      </c>
      <c r="E48" s="125">
        <f t="shared" si="16"/>
        <v>-8100.6507667139958</v>
      </c>
      <c r="F48" s="126">
        <f t="shared" si="16"/>
        <v>-6412.959806263003</v>
      </c>
      <c r="G48" s="70"/>
      <c r="H48" s="134"/>
      <c r="I48" s="134"/>
      <c r="J48" s="134"/>
      <c r="L48" s="140"/>
      <c r="M48" s="140"/>
      <c r="N48" s="140"/>
    </row>
    <row r="49" spans="2:14" x14ac:dyDescent="0.25">
      <c r="B49" s="23" t="s">
        <v>26</v>
      </c>
      <c r="D49" s="106">
        <f t="shared" si="16"/>
        <v>-15009.198829019999</v>
      </c>
      <c r="E49" s="106">
        <f t="shared" si="16"/>
        <v>-15674.929837029002</v>
      </c>
      <c r="F49" s="127">
        <f t="shared" si="16"/>
        <v>-14015.526676056003</v>
      </c>
      <c r="G49" s="70"/>
      <c r="H49" s="134"/>
      <c r="I49" s="134"/>
      <c r="J49" s="134"/>
      <c r="L49" s="140"/>
      <c r="M49" s="140"/>
      <c r="N49" s="140"/>
    </row>
    <row r="50" spans="2:14" x14ac:dyDescent="0.25">
      <c r="B50" s="23" t="s">
        <v>27</v>
      </c>
      <c r="D50" s="106">
        <f t="shared" si="16"/>
        <v>5079.7141738640003</v>
      </c>
      <c r="E50" s="114">
        <f t="shared" si="16"/>
        <v>7574.2790703149985</v>
      </c>
      <c r="F50" s="128">
        <f t="shared" si="16"/>
        <v>7602.5668697929996</v>
      </c>
      <c r="G50" s="70"/>
      <c r="H50" s="134"/>
      <c r="I50" s="134"/>
      <c r="J50" s="134"/>
      <c r="L50" s="140"/>
      <c r="M50" s="140"/>
      <c r="N50" s="140"/>
    </row>
    <row r="51" spans="2:14" x14ac:dyDescent="0.25">
      <c r="B51" s="23"/>
      <c r="D51" s="114"/>
      <c r="E51" s="114"/>
      <c r="F51" s="128"/>
      <c r="G51" s="70"/>
      <c r="H51" s="134"/>
      <c r="I51" s="134"/>
      <c r="J51" s="134"/>
      <c r="L51" s="140"/>
      <c r="M51" s="140"/>
      <c r="N51" s="140"/>
    </row>
    <row r="52" spans="2:14" x14ac:dyDescent="0.25">
      <c r="B52" s="22" t="s">
        <v>36</v>
      </c>
      <c r="D52" s="129">
        <f t="shared" ref="D52:F54" si="17">C42/H42</f>
        <v>0.70103458059972668</v>
      </c>
      <c r="E52" s="129">
        <f t="shared" si="17"/>
        <v>0.76177627750919363</v>
      </c>
      <c r="F52" s="130">
        <f t="shared" si="17"/>
        <v>0.8066225943597124</v>
      </c>
      <c r="G52" s="70"/>
      <c r="H52" s="134"/>
      <c r="I52" s="134"/>
      <c r="J52" s="134"/>
      <c r="L52" s="140"/>
      <c r="M52" s="140"/>
      <c r="N52" s="140"/>
    </row>
    <row r="53" spans="2:14" x14ac:dyDescent="0.25">
      <c r="B53" s="23" t="s">
        <v>26</v>
      </c>
      <c r="D53" s="129">
        <f t="shared" si="17"/>
        <v>0.33325907784725362</v>
      </c>
      <c r="E53" s="129">
        <f t="shared" si="17"/>
        <v>0.32047618149609508</v>
      </c>
      <c r="F53" s="130">
        <f t="shared" si="17"/>
        <v>0.38238947604475115</v>
      </c>
      <c r="H53" s="134"/>
      <c r="I53" s="134"/>
      <c r="J53" s="134"/>
      <c r="L53" s="140"/>
      <c r="M53" s="140"/>
      <c r="N53" s="140"/>
    </row>
    <row r="54" spans="2:14" ht="15.75" thickBot="1" x14ac:dyDescent="0.3">
      <c r="B54" s="24" t="s">
        <v>27</v>
      </c>
      <c r="C54" s="131"/>
      <c r="D54" s="132">
        <f t="shared" si="17"/>
        <v>1.474671807913156</v>
      </c>
      <c r="E54" s="132">
        <f t="shared" si="17"/>
        <v>1.6925458834250575</v>
      </c>
      <c r="F54" s="133">
        <f t="shared" si="17"/>
        <v>1.7261442805422382</v>
      </c>
      <c r="H54" s="134"/>
      <c r="I54" s="134"/>
      <c r="J54" s="134"/>
      <c r="L54" s="140"/>
      <c r="M54" s="140"/>
      <c r="N54" s="140"/>
    </row>
    <row r="55" spans="2:14" x14ac:dyDescent="0.25">
      <c r="J55" s="134"/>
      <c r="K55" s="134"/>
      <c r="L55" s="134"/>
    </row>
  </sheetData>
  <mergeCells count="4">
    <mergeCell ref="B9:L9"/>
    <mergeCell ref="B11:L11"/>
    <mergeCell ref="C13:G13"/>
    <mergeCell ref="H13:L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Ensemble</vt:lpstr>
      <vt:lpstr>GP</vt:lpstr>
      <vt:lpstr>GSA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mossaab dergaa</cp:lastModifiedBy>
  <cp:lastPrinted>2023-03-08T13:41:15Z</cp:lastPrinted>
  <dcterms:created xsi:type="dcterms:W3CDTF">2015-06-05T18:19:34Z</dcterms:created>
  <dcterms:modified xsi:type="dcterms:W3CDTF">2024-06-19T08:08:18Z</dcterms:modified>
</cp:coreProperties>
</file>