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osaab.dergaa\Desktop\Commerce\"/>
    </mc:Choice>
  </mc:AlternateContent>
  <xr:revisionPtr revIDLastSave="0" documentId="13_ncr:1_{176D36CE-81EC-46AC-ABB1-C96D494539CA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Globale" sheetId="1" r:id="rId1"/>
    <sheet name="GP" sheetId="2" r:id="rId2"/>
    <sheet name="GSA" sheetId="3" r:id="rId3"/>
    <sheet name="TYP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C49" i="1"/>
  <c r="E48" i="1"/>
  <c r="D48" i="1"/>
  <c r="C48" i="1"/>
  <c r="G46" i="1"/>
  <c r="F46" i="1"/>
  <c r="G45" i="1"/>
  <c r="F45" i="1"/>
  <c r="E41" i="1"/>
  <c r="D41" i="1"/>
  <c r="C41" i="1"/>
  <c r="E40" i="1"/>
  <c r="D40" i="1"/>
  <c r="C40" i="1"/>
  <c r="G38" i="1"/>
  <c r="F38" i="1"/>
  <c r="G37" i="1"/>
  <c r="F37" i="1"/>
  <c r="D24" i="1"/>
  <c r="C24" i="1"/>
  <c r="E22" i="1"/>
  <c r="E24" i="1" s="1"/>
  <c r="D22" i="1"/>
  <c r="F22" i="1" s="1"/>
  <c r="C22" i="1"/>
  <c r="E21" i="1"/>
  <c r="D21" i="1"/>
  <c r="D25" i="1" s="1"/>
  <c r="C21" i="1"/>
  <c r="C25" i="1" s="1"/>
  <c r="G22" i="1" l="1"/>
  <c r="E25" i="1"/>
  <c r="F21" i="1"/>
  <c r="G21" i="1"/>
  <c r="E52" i="4" l="1"/>
  <c r="E49" i="4"/>
  <c r="D49" i="4"/>
  <c r="E48" i="4"/>
  <c r="D48" i="4"/>
  <c r="C48" i="4"/>
  <c r="I43" i="4"/>
  <c r="K43" i="4" s="1"/>
  <c r="H43" i="4"/>
  <c r="J43" i="4" s="1"/>
  <c r="G43" i="4"/>
  <c r="D43" i="4"/>
  <c r="E53" i="4" s="1"/>
  <c r="C43" i="4"/>
  <c r="E43" i="4" s="1"/>
  <c r="B43" i="4"/>
  <c r="C49" i="4" s="1"/>
  <c r="I42" i="4"/>
  <c r="K42" i="4" s="1"/>
  <c r="H42" i="4"/>
  <c r="J42" i="4" s="1"/>
  <c r="G42" i="4"/>
  <c r="F42" i="4"/>
  <c r="E42" i="4"/>
  <c r="D42" i="4"/>
  <c r="C42" i="4"/>
  <c r="D52" i="4" s="1"/>
  <c r="B42" i="4"/>
  <c r="C52" i="4" s="1"/>
  <c r="K39" i="4"/>
  <c r="J39" i="4"/>
  <c r="F39" i="4"/>
  <c r="E39" i="4"/>
  <c r="K38" i="4"/>
  <c r="J38" i="4"/>
  <c r="F38" i="4"/>
  <c r="E38" i="4"/>
  <c r="J37" i="4"/>
  <c r="I37" i="4"/>
  <c r="I41" i="4" s="1"/>
  <c r="H37" i="4"/>
  <c r="G37" i="4"/>
  <c r="G41" i="4" s="1"/>
  <c r="E37" i="4"/>
  <c r="D37" i="4"/>
  <c r="D41" i="4" s="1"/>
  <c r="C37" i="4"/>
  <c r="B37" i="4"/>
  <c r="B41" i="4" s="1"/>
  <c r="K35" i="4"/>
  <c r="J35" i="4"/>
  <c r="F35" i="4"/>
  <c r="E35" i="4"/>
  <c r="K34" i="4"/>
  <c r="J34" i="4"/>
  <c r="F34" i="4"/>
  <c r="E34" i="4"/>
  <c r="K33" i="4"/>
  <c r="J33" i="4"/>
  <c r="I33" i="4"/>
  <c r="H33" i="4"/>
  <c r="H41" i="4" s="1"/>
  <c r="J41" i="4" s="1"/>
  <c r="G33" i="4"/>
  <c r="D33" i="4"/>
  <c r="F33" i="4" s="1"/>
  <c r="C33" i="4"/>
  <c r="E33" i="4" s="1"/>
  <c r="B33" i="4"/>
  <c r="K31" i="4"/>
  <c r="J31" i="4"/>
  <c r="F31" i="4"/>
  <c r="E31" i="4"/>
  <c r="K30" i="4"/>
  <c r="J30" i="4"/>
  <c r="F30" i="4"/>
  <c r="E30" i="4"/>
  <c r="J29" i="4"/>
  <c r="I29" i="4"/>
  <c r="K29" i="4" s="1"/>
  <c r="H29" i="4"/>
  <c r="G29" i="4"/>
  <c r="E29" i="4"/>
  <c r="D29" i="4"/>
  <c r="F29" i="4" s="1"/>
  <c r="C29" i="4"/>
  <c r="B29" i="4"/>
  <c r="K26" i="4"/>
  <c r="J26" i="4"/>
  <c r="F26" i="4"/>
  <c r="E26" i="4"/>
  <c r="K25" i="4"/>
  <c r="I25" i="4"/>
  <c r="H25" i="4"/>
  <c r="J25" i="4" s="1"/>
  <c r="G25" i="4"/>
  <c r="F25" i="4"/>
  <c r="D25" i="4"/>
  <c r="C25" i="4"/>
  <c r="B25" i="4"/>
  <c r="E25" i="4" s="1"/>
  <c r="K22" i="4"/>
  <c r="J22" i="4"/>
  <c r="F22" i="4"/>
  <c r="E22" i="4"/>
  <c r="I21" i="4"/>
  <c r="K21" i="4" s="1"/>
  <c r="H21" i="4"/>
  <c r="J21" i="4" s="1"/>
  <c r="G21" i="4"/>
  <c r="D21" i="4"/>
  <c r="F21" i="4" s="1"/>
  <c r="C21" i="4"/>
  <c r="E21" i="4" s="1"/>
  <c r="B21" i="4"/>
  <c r="K19" i="4"/>
  <c r="J19" i="4"/>
  <c r="F19" i="4"/>
  <c r="E19" i="4"/>
  <c r="K18" i="4"/>
  <c r="J18" i="4"/>
  <c r="F18" i="4"/>
  <c r="E18" i="4"/>
  <c r="I17" i="4"/>
  <c r="K17" i="4" s="1"/>
  <c r="H17" i="4"/>
  <c r="J17" i="4" s="1"/>
  <c r="G17" i="4"/>
  <c r="D17" i="4"/>
  <c r="F17" i="4" s="1"/>
  <c r="C17" i="4"/>
  <c r="E17" i="4" s="1"/>
  <c r="B17" i="4"/>
  <c r="C47" i="4" l="1"/>
  <c r="C51" i="4"/>
  <c r="E47" i="4"/>
  <c r="E51" i="4"/>
  <c r="K41" i="4"/>
  <c r="C53" i="4"/>
  <c r="F37" i="4"/>
  <c r="D53" i="4"/>
  <c r="F43" i="4"/>
  <c r="C41" i="4"/>
  <c r="K37" i="4"/>
  <c r="D47" i="4" l="1"/>
  <c r="E41" i="4"/>
  <c r="D51" i="4"/>
  <c r="F41" i="4"/>
  <c r="K55" i="3" l="1"/>
  <c r="J55" i="3"/>
  <c r="F55" i="3"/>
  <c r="E55" i="3"/>
  <c r="K54" i="3"/>
  <c r="J54" i="3"/>
  <c r="F54" i="3"/>
  <c r="E54" i="3"/>
  <c r="J53" i="3"/>
  <c r="I53" i="3"/>
  <c r="H53" i="3"/>
  <c r="G53" i="3"/>
  <c r="D53" i="3"/>
  <c r="C53" i="3"/>
  <c r="E53" i="3" s="1"/>
  <c r="B53" i="3"/>
  <c r="K51" i="3"/>
  <c r="J51" i="3"/>
  <c r="F51" i="3"/>
  <c r="E51" i="3"/>
  <c r="K50" i="3"/>
  <c r="J50" i="3"/>
  <c r="F50" i="3"/>
  <c r="E50" i="3"/>
  <c r="I49" i="3"/>
  <c r="K49" i="3" s="1"/>
  <c r="H49" i="3"/>
  <c r="J49" i="3" s="1"/>
  <c r="G49" i="3"/>
  <c r="D49" i="3"/>
  <c r="C49" i="3"/>
  <c r="B49" i="3"/>
  <c r="K47" i="3"/>
  <c r="J47" i="3"/>
  <c r="F47" i="3"/>
  <c r="E47" i="3"/>
  <c r="K46" i="3"/>
  <c r="J46" i="3"/>
  <c r="F46" i="3"/>
  <c r="E46" i="3"/>
  <c r="I45" i="3"/>
  <c r="H45" i="3"/>
  <c r="J45" i="3" s="1"/>
  <c r="G45" i="3"/>
  <c r="E45" i="3"/>
  <c r="D45" i="3"/>
  <c r="F45" i="3" s="1"/>
  <c r="C45" i="3"/>
  <c r="B45" i="3"/>
  <c r="I43" i="3"/>
  <c r="H43" i="3"/>
  <c r="G43" i="3"/>
  <c r="G59" i="3" s="1"/>
  <c r="D43" i="3"/>
  <c r="C43" i="3"/>
  <c r="B43" i="3"/>
  <c r="B59" i="3" s="1"/>
  <c r="I42" i="3"/>
  <c r="H42" i="3"/>
  <c r="G42" i="3"/>
  <c r="G58" i="3" s="1"/>
  <c r="F42" i="3"/>
  <c r="D42" i="3"/>
  <c r="D41" i="3" s="1"/>
  <c r="F41" i="3" s="1"/>
  <c r="C42" i="3"/>
  <c r="B42" i="3"/>
  <c r="C41" i="3"/>
  <c r="K39" i="3"/>
  <c r="J39" i="3"/>
  <c r="F39" i="3"/>
  <c r="E39" i="3"/>
  <c r="K38" i="3"/>
  <c r="J38" i="3"/>
  <c r="F38" i="3"/>
  <c r="E38" i="3"/>
  <c r="I37" i="3"/>
  <c r="K37" i="3" s="1"/>
  <c r="H37" i="3"/>
  <c r="J37" i="3" s="1"/>
  <c r="G37" i="3"/>
  <c r="D37" i="3"/>
  <c r="C37" i="3"/>
  <c r="E37" i="3" s="1"/>
  <c r="B37" i="3"/>
  <c r="K35" i="3"/>
  <c r="J35" i="3"/>
  <c r="F35" i="3"/>
  <c r="E35" i="3"/>
  <c r="K34" i="3"/>
  <c r="J34" i="3"/>
  <c r="F34" i="3"/>
  <c r="E34" i="3"/>
  <c r="I33" i="3"/>
  <c r="K33" i="3" s="1"/>
  <c r="H33" i="3"/>
  <c r="J33" i="3" s="1"/>
  <c r="G33" i="3"/>
  <c r="D33" i="3"/>
  <c r="F33" i="3" s="1"/>
  <c r="C33" i="3"/>
  <c r="B33" i="3"/>
  <c r="I31" i="3"/>
  <c r="H31" i="3"/>
  <c r="J31" i="3" s="1"/>
  <c r="G31" i="3"/>
  <c r="D31" i="3"/>
  <c r="F31" i="3" s="1"/>
  <c r="C31" i="3"/>
  <c r="B31" i="3"/>
  <c r="I30" i="3"/>
  <c r="I29" i="3" s="1"/>
  <c r="H30" i="3"/>
  <c r="J30" i="3" s="1"/>
  <c r="G30" i="3"/>
  <c r="G29" i="3" s="1"/>
  <c r="D30" i="3"/>
  <c r="F30" i="3" s="1"/>
  <c r="C30" i="3"/>
  <c r="B30" i="3"/>
  <c r="D29" i="3"/>
  <c r="K26" i="3"/>
  <c r="J26" i="3"/>
  <c r="F26" i="3"/>
  <c r="E26" i="3"/>
  <c r="K25" i="3"/>
  <c r="I25" i="3"/>
  <c r="H25" i="3"/>
  <c r="G25" i="3"/>
  <c r="D25" i="3"/>
  <c r="F25" i="3" s="1"/>
  <c r="C25" i="3"/>
  <c r="B25" i="3"/>
  <c r="K22" i="3"/>
  <c r="J22" i="3"/>
  <c r="F22" i="3"/>
  <c r="E22" i="3"/>
  <c r="I21" i="3"/>
  <c r="K21" i="3" s="1"/>
  <c r="H21" i="3"/>
  <c r="J21" i="3" s="1"/>
  <c r="G21" i="3"/>
  <c r="D21" i="3"/>
  <c r="C21" i="3"/>
  <c r="E21" i="3" s="1"/>
  <c r="B21" i="3"/>
  <c r="K19" i="3"/>
  <c r="J19" i="3"/>
  <c r="F19" i="3"/>
  <c r="E19" i="3"/>
  <c r="K18" i="3"/>
  <c r="J18" i="3"/>
  <c r="F18" i="3"/>
  <c r="E18" i="3"/>
  <c r="I17" i="3"/>
  <c r="H17" i="3"/>
  <c r="G17" i="3"/>
  <c r="D17" i="3"/>
  <c r="F17" i="3" s="1"/>
  <c r="C17" i="3"/>
  <c r="B17" i="3"/>
  <c r="B70" i="3" l="1"/>
  <c r="K30" i="3"/>
  <c r="K42" i="3"/>
  <c r="E49" i="3"/>
  <c r="K45" i="3"/>
  <c r="F49" i="3"/>
  <c r="F37" i="3"/>
  <c r="E31" i="3"/>
  <c r="E43" i="3"/>
  <c r="D59" i="3"/>
  <c r="D70" i="3" s="1"/>
  <c r="H58" i="3"/>
  <c r="J58" i="3" s="1"/>
  <c r="E17" i="3"/>
  <c r="E25" i="3"/>
  <c r="B29" i="3"/>
  <c r="B58" i="3"/>
  <c r="H59" i="3"/>
  <c r="J59" i="3" s="1"/>
  <c r="D57" i="3"/>
  <c r="E30" i="3"/>
  <c r="K31" i="3"/>
  <c r="C58" i="3"/>
  <c r="C69" i="3" s="1"/>
  <c r="I59" i="3"/>
  <c r="K59" i="3" s="1"/>
  <c r="F21" i="3"/>
  <c r="D58" i="3"/>
  <c r="F58" i="3" s="1"/>
  <c r="J17" i="3"/>
  <c r="K17" i="3"/>
  <c r="J25" i="3"/>
  <c r="E33" i="3"/>
  <c r="E42" i="3"/>
  <c r="B69" i="3"/>
  <c r="B65" i="3"/>
  <c r="G57" i="3"/>
  <c r="C65" i="3"/>
  <c r="F53" i="3"/>
  <c r="H29" i="3"/>
  <c r="J29" i="3" s="1"/>
  <c r="B41" i="3"/>
  <c r="B57" i="3" s="1"/>
  <c r="F43" i="3"/>
  <c r="B66" i="3"/>
  <c r="J43" i="3"/>
  <c r="G41" i="3"/>
  <c r="K43" i="3"/>
  <c r="I58" i="3"/>
  <c r="K53" i="3"/>
  <c r="H41" i="3"/>
  <c r="J41" i="3" s="1"/>
  <c r="J42" i="3"/>
  <c r="C29" i="3"/>
  <c r="E29" i="3" s="1"/>
  <c r="I41" i="3"/>
  <c r="I57" i="3" s="1"/>
  <c r="C59" i="3"/>
  <c r="D64" i="3" l="1"/>
  <c r="K58" i="3"/>
  <c r="E41" i="3"/>
  <c r="F59" i="3"/>
  <c r="D66" i="3"/>
  <c r="E58" i="3"/>
  <c r="B64" i="3"/>
  <c r="B68" i="3"/>
  <c r="F29" i="3"/>
  <c r="H57" i="3"/>
  <c r="J57" i="3" s="1"/>
  <c r="D69" i="3"/>
  <c r="K29" i="3"/>
  <c r="E59" i="3"/>
  <c r="C66" i="3"/>
  <c r="C70" i="3"/>
  <c r="C57" i="3"/>
  <c r="K41" i="3"/>
  <c r="D65" i="3"/>
  <c r="D68" i="3"/>
  <c r="C64" i="3" l="1"/>
  <c r="E57" i="3"/>
  <c r="C68" i="3"/>
  <c r="F57" i="3"/>
  <c r="K57" i="3"/>
  <c r="E53" i="2" l="1"/>
  <c r="D53" i="2"/>
  <c r="C53" i="2"/>
  <c r="G52" i="2"/>
  <c r="E52" i="2"/>
  <c r="D52" i="2"/>
  <c r="F52" i="2" s="1"/>
  <c r="C52" i="2"/>
  <c r="G50" i="2"/>
  <c r="F50" i="2"/>
  <c r="E50" i="2"/>
  <c r="D50" i="2"/>
  <c r="C50" i="2"/>
  <c r="G49" i="2"/>
  <c r="F49" i="2"/>
  <c r="E49" i="2"/>
  <c r="D49" i="2"/>
  <c r="C49" i="2"/>
  <c r="E47" i="2"/>
  <c r="D47" i="2"/>
  <c r="C47" i="2"/>
  <c r="E46" i="2"/>
  <c r="D46" i="2"/>
  <c r="C46" i="2"/>
  <c r="G44" i="2"/>
  <c r="F44" i="2"/>
  <c r="G43" i="2"/>
  <c r="F43" i="2"/>
  <c r="E40" i="2"/>
  <c r="D40" i="2"/>
  <c r="C40" i="2"/>
  <c r="E39" i="2"/>
  <c r="D39" i="2"/>
  <c r="C39" i="2"/>
  <c r="G37" i="2"/>
  <c r="F37" i="2"/>
  <c r="G36" i="2"/>
  <c r="F36" i="2"/>
  <c r="E33" i="2"/>
  <c r="D33" i="2"/>
  <c r="C33" i="2"/>
  <c r="E32" i="2"/>
  <c r="D32" i="2"/>
  <c r="C32" i="2"/>
  <c r="G30" i="2"/>
  <c r="F30" i="2"/>
  <c r="G29" i="2"/>
  <c r="F29" i="2"/>
  <c r="E26" i="2"/>
  <c r="D26" i="2"/>
  <c r="C26" i="2"/>
  <c r="E25" i="2"/>
  <c r="D25" i="2"/>
  <c r="C25" i="2"/>
  <c r="G23" i="2"/>
  <c r="F23" i="2"/>
  <c r="G22" i="2"/>
  <c r="F22" i="2"/>
  <c r="E19" i="2"/>
  <c r="D19" i="2"/>
  <c r="C19" i="2"/>
  <c r="E18" i="2"/>
  <c r="D18" i="2"/>
  <c r="C18" i="2"/>
  <c r="G16" i="2"/>
  <c r="F16" i="2"/>
  <c r="G15" i="2"/>
  <c r="F15" i="2"/>
</calcChain>
</file>

<file path=xl/sharedStrings.xml><?xml version="1.0" encoding="utf-8"?>
<sst xmlns="http://schemas.openxmlformats.org/spreadsheetml/2006/main" count="190" uniqueCount="76">
  <si>
    <t>BALANCE COMMERCIALE</t>
  </si>
  <si>
    <t>GROUPES DE PRODUITS</t>
  </si>
  <si>
    <t>Var : en %</t>
  </si>
  <si>
    <t>2024/2023</t>
  </si>
  <si>
    <t>2025/2024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</si>
  <si>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</si>
  <si>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</si>
  <si>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</si>
  <si>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</si>
  <si>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</si>
  <si>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</si>
  <si>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</si>
  <si>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</si>
  <si>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</si>
  <si>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</si>
  <si>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</si>
  <si>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</si>
  <si>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</si>
  <si>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 xml:space="preserve"> </t>
  </si>
  <si>
    <t>COMMERCE EXTERIEUR SELON LE REGIME ET LE GROUPEMENT SECTORIEL D'ACTIVITE</t>
  </si>
  <si>
    <t>Produits</t>
  </si>
  <si>
    <t>Exportations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</si>
  <si>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</si>
  <si>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</si>
  <si>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</si>
  <si>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</si>
  <si>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</si>
  <si>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</si>
  <si>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</si>
  <si>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</si>
  <si>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</si>
  <si>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</si>
  <si>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</si>
  <si>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</si>
  <si>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</si>
  <si>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</si>
  <si>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</si>
  <si>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</si>
  <si>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</si>
  <si>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</si>
  <si>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 xml:space="preserve">          Variation</t>
  </si>
  <si>
    <t>24/23</t>
  </si>
  <si>
    <t>25/24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</si>
  <si>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</si>
  <si>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</si>
  <si>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</si>
  <si>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</si>
  <si>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</si>
  <si>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</si>
  <si>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</si>
  <si>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</si>
  <si>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</si>
  <si>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</si>
  <si>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</si>
  <si>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</si>
  <si>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</si>
  <si>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</si>
  <si>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</si>
  <si>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</si>
  <si>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</si>
  <si>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</si>
  <si>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 xml:space="preserve">Exportations </t>
  </si>
  <si>
    <t>3 mois</t>
  </si>
  <si>
    <t xml:space="preserve">   3  MOIS 2 0 2 5</t>
  </si>
  <si>
    <t>3mois 2023</t>
  </si>
  <si>
    <t>3mois 2024</t>
  </si>
  <si>
    <t>3mois 2025</t>
  </si>
  <si>
    <t>COMMERCE  EXTERIEUR  SELON  LE  REGIME  ET  LE  TYPE  D'UTILISATION</t>
  </si>
  <si>
    <t xml:space="preserve"> 3 MOIS  2 0 2 5</t>
  </si>
  <si>
    <t>3 mois2023</t>
  </si>
  <si>
    <t>3 mois2024</t>
  </si>
  <si>
    <t>3 mois2025</t>
  </si>
  <si>
    <t>3 MOIS 2025</t>
  </si>
  <si>
    <t xml:space="preserve"> 3mois2023</t>
  </si>
  <si>
    <t xml:space="preserve"> 3mois2024</t>
  </si>
  <si>
    <t xml:space="preserve"> 3mois2025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</si>
</sst>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0"/>
    <numFmt numFmtId="167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MS Sans Serif"/>
      <family val="2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>
        <fgColor indexed="13"/>
        <bgColor indexed="9"/>
      </patternFill>
    </fill>
    <fill>
      <patternFill patternType="gray06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0" fillId="0" borderId="9" xfId="0" applyBorder="1"/>
    <xf numFmtId="0" fontId="7" fillId="0" borderId="6" xfId="0" applyFont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vertical="center"/>
    </xf>
    <xf numFmtId="164" fontId="8" fillId="0" borderId="0" xfId="0" applyNumberFormat="1" applyFont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7" fontId="7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8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5" fontId="8" fillId="0" borderId="8" xfId="1" applyNumberFormat="1" applyFont="1" applyBorder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6" fontId="0" fillId="0" borderId="0" xfId="0" applyNumberFormat="1"/>
    <xf numFmtId="0" fontId="13" fillId="0" borderId="0" xfId="0" applyFont="1"/>
    <xf numFmtId="0" fontId="6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4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8" xfId="0" applyFont="1" applyBorder="1"/>
    <xf numFmtId="0" fontId="7" fillId="0" borderId="18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17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0" fontId="4" fillId="7" borderId="0" xfId="0" applyFont="1" applyFill="1" applyAlignment="1">
      <alignment horizontal="center"/>
    </xf>
    <xf numFmtId="0" fontId="0" fillId="0" borderId="2" xfId="0" applyBorder="1"/>
    <xf numFmtId="0" fontId="15" fillId="0" borderId="0" xfId="0" applyFont="1"/>
    <xf numFmtId="0" fontId="7" fillId="0" borderId="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1" fillId="0" borderId="7" xfId="0" applyFont="1" applyBorder="1"/>
    <xf numFmtId="0" fontId="11" fillId="0" borderId="16" xfId="0" applyFont="1" applyBorder="1"/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left" vertical="center"/>
    </xf>
    <xf numFmtId="0" fontId="11" fillId="0" borderId="1" xfId="0" applyFont="1" applyBorder="1"/>
    <xf numFmtId="0" fontId="11" fillId="0" borderId="14" xfId="0" applyFont="1" applyBorder="1"/>
    <xf numFmtId="0" fontId="8" fillId="0" borderId="14" xfId="0" applyFont="1" applyBorder="1" applyAlignment="1">
      <alignment horizontal="center"/>
    </xf>
    <xf numFmtId="17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164" fontId="10" fillId="0" borderId="2" xfId="0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center" vertical="center"/>
    </xf>
    <xf numFmtId="0" fontId="16" fillId="0" borderId="16" xfId="0" applyFont="1" applyBorder="1"/>
    <xf numFmtId="0" fontId="16" fillId="0" borderId="15" xfId="0" applyFont="1" applyBorder="1"/>
    <xf numFmtId="167" fontId="0" fillId="0" borderId="0" xfId="0" applyNumberFormat="1"/>
    <xf numFmtId="0" fontId="0" fillId="0" borderId="1" xfId="0" applyBorder="1"/>
    <xf numFmtId="0" fontId="17" fillId="0" borderId="0" xfId="0" applyFont="1" applyAlignment="1">
      <alignment horizontal="center" readingOrder="1"/>
    </xf>
    <xf numFmtId="0" fontId="18" fillId="0" borderId="0" xfId="0" applyFont="1" applyAlignment="1">
      <alignment horizontal="center" readingOrder="1"/>
    </xf>
    <xf numFmtId="0" fontId="3" fillId="2" borderId="0" xfId="0" applyFont="1" applyFill="1" applyAlignment="1">
      <alignment horizontal="centerContinuous"/>
    </xf>
    <xf numFmtId="0" fontId="15" fillId="0" borderId="1" xfId="0" applyFont="1" applyBorder="1"/>
    <xf numFmtId="165" fontId="4" fillId="2" borderId="1" xfId="1" applyNumberFormat="1" applyFont="1" applyFill="1" applyBorder="1" applyAlignment="1">
      <alignment horizontal="center"/>
    </xf>
    <xf numFmtId="0" fontId="19" fillId="2" borderId="0" xfId="0" applyFont="1" applyFill="1"/>
    <xf numFmtId="0" fontId="6" fillId="0" borderId="0" xfId="0" applyFont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17" fontId="7" fillId="0" borderId="10" xfId="0" applyNumberFormat="1" applyFont="1" applyBorder="1" applyAlignment="1">
      <alignment horizontal="center" vertical="center"/>
    </xf>
    <xf numFmtId="9" fontId="8" fillId="0" borderId="0" xfId="1" applyFont="1" applyBorder="1" applyAlignment="1">
      <alignment horizontal="center"/>
    </xf>
    <xf numFmtId="9" fontId="8" fillId="0" borderId="8" xfId="1" applyFont="1" applyBorder="1" applyAlignment="1">
      <alignment horizontal="center"/>
    </xf>
    <xf numFmtId="2" fontId="0" fillId="0" borderId="0" xfId="0" applyNumberFormat="1"/>
    <xf numFmtId="0" fontId="11" fillId="0" borderId="12" xfId="0" applyFont="1" applyBorder="1"/>
    <xf numFmtId="0" fontId="12" fillId="0" borderId="0" xfId="0" applyFont="1"/>
    <xf numFmtId="0" fontId="8" fillId="0" borderId="5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Continuous" vertical="center"/>
    </xf>
    <xf numFmtId="17" fontId="4" fillId="0" borderId="8" xfId="0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8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7" fontId="8" fillId="0" borderId="8" xfId="0" applyNumberFormat="1" applyFont="1" applyBorder="1" applyAlignment="1">
      <alignment horizontal="center" vertical="center"/>
    </xf>
    <xf numFmtId="165" fontId="10" fillId="0" borderId="8" xfId="1" applyNumberFormat="1" applyFont="1" applyBorder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165" fontId="10" fillId="0" borderId="12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</xdr:colOff>
      <xdr:row>1</xdr:row>
      <xdr:rowOff>9525</xdr:rowOff>
    </xdr:from>
    <xdr:to>
      <xdr:col>3</xdr:col>
      <xdr:colOff>114300</xdr:colOff>
      <xdr:row>6</xdr:row>
      <xdr:rowOff>38099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F3F5FA1A-8CA9-461F-8837-5E5B09A425E1}"/>
            </a:ext>
          </a:extLst>
        </xdr:cNvPr>
        <xdr:cNvSpPr>
          <a:spLocks noChangeArrowheads="1"/>
        </xdr:cNvSpPr>
      </xdr:nvSpPr>
      <xdr:spPr bwMode="auto">
        <a:xfrm>
          <a:off x="331470" y="200025"/>
          <a:ext cx="2478405" cy="1000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180021</xdr:colOff>
      <xdr:row>1</xdr:row>
      <xdr:rowOff>116956</xdr:rowOff>
    </xdr:from>
    <xdr:to>
      <xdr:col>2</xdr:col>
      <xdr:colOff>361950</xdr:colOff>
      <xdr:row>6</xdr:row>
      <xdr:rowOff>47626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7EE4A5A6-3875-42A2-AC12-8B02EF3364D9}"/>
            </a:ext>
          </a:extLst>
        </xdr:cNvPr>
        <xdr:cNvSpPr>
          <a:spLocks noChangeArrowheads="1"/>
        </xdr:cNvSpPr>
      </xdr:nvSpPr>
      <xdr:spPr bwMode="auto">
        <a:xfrm>
          <a:off x="418146" y="307456"/>
          <a:ext cx="2172654" cy="88317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38101</xdr:rowOff>
    </xdr:from>
    <xdr:to>
      <xdr:col>1</xdr:col>
      <xdr:colOff>371475</xdr:colOff>
      <xdr:row>5</xdr:row>
      <xdr:rowOff>114300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93A0B602-8B2B-4B1E-822F-272AFBBDA673}"/>
            </a:ext>
          </a:extLst>
        </xdr:cNvPr>
        <xdr:cNvSpPr txBox="1">
          <a:spLocks noChangeArrowheads="1"/>
        </xdr:cNvSpPr>
      </xdr:nvSpPr>
      <xdr:spPr bwMode="auto">
        <a:xfrm>
          <a:off x="114301" y="228601"/>
          <a:ext cx="2333624" cy="8381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 LA  PLANIFICATION</a:t>
          </a: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</xdr:row>
      <xdr:rowOff>137161</xdr:rowOff>
    </xdr:from>
    <xdr:to>
      <xdr:col>1</xdr:col>
      <xdr:colOff>133350</xdr:colOff>
      <xdr:row>6</xdr:row>
      <xdr:rowOff>19050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880D23F3-B53E-4B73-8FB1-14CB484BD559}"/>
            </a:ext>
          </a:extLst>
        </xdr:cNvPr>
        <xdr:cNvSpPr txBox="1">
          <a:spLocks noChangeArrowheads="1"/>
        </xdr:cNvSpPr>
      </xdr:nvSpPr>
      <xdr:spPr bwMode="auto">
        <a:xfrm>
          <a:off x="142874" y="327661"/>
          <a:ext cx="2343151" cy="8343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50"/>
  <sheetViews>
    <sheetView tabSelected="1" workbookViewId="0">
      <selection activeCell="B12" sqref="B12:G12"/>
    </sheetView>
  </sheetViews>
  <sheetFormatPr baseColWidth="10" defaultColWidth="9.140625" defaultRowHeight="15" x14ac:dyDescent="0.25"/>
  <cols>
    <col min="1" max="1" width="3.5703125" customWidth="1"/>
    <col min="2" max="2" width="27.7109375" customWidth="1"/>
    <col min="3" max="7" width="11.5703125" customWidth="1"/>
  </cols>
  <sheetData>
    <row r="5" spans="2:8" ht="15.75" x14ac:dyDescent="0.25">
      <c r="F5" s="61"/>
    </row>
    <row r="6" spans="2:8" ht="15.75" x14ac:dyDescent="0.25">
      <c r="F6" s="61"/>
    </row>
    <row r="7" spans="2:8" ht="15.75" x14ac:dyDescent="0.25">
      <c r="F7" s="61"/>
    </row>
    <row r="8" spans="2:8" ht="15.75" x14ac:dyDescent="0.25">
      <c r="F8" s="61"/>
    </row>
    <row r="9" spans="2:8" ht="15.75" x14ac:dyDescent="0.25">
      <c r="B9" s="62" t="s">
        <v>50</v>
      </c>
      <c r="C9" s="62"/>
      <c r="D9" s="62"/>
      <c r="E9" s="63"/>
      <c r="F9" s="63"/>
      <c r="G9" s="63"/>
      <c r="H9" s="86"/>
    </row>
    <row r="10" spans="2:8" ht="18.75" x14ac:dyDescent="0.3">
      <c r="B10" s="64" t="s">
        <v>51</v>
      </c>
      <c r="C10" s="65"/>
      <c r="D10" s="66"/>
      <c r="E10" s="51"/>
      <c r="F10" s="67"/>
      <c r="G10" s="51"/>
      <c r="H10" s="14"/>
    </row>
    <row r="11" spans="2:8" ht="16.5" thickBot="1" x14ac:dyDescent="0.3">
      <c r="B11" s="64"/>
      <c r="C11" s="64"/>
      <c r="D11" s="64"/>
      <c r="E11" s="51"/>
      <c r="F11" s="61"/>
      <c r="G11" s="51"/>
      <c r="H11" s="14"/>
    </row>
    <row r="12" spans="2:8" ht="16.5" thickBot="1" x14ac:dyDescent="0.3">
      <c r="B12" s="148" t="s">
        <v>72</v>
      </c>
      <c r="C12" s="149"/>
      <c r="D12" s="149"/>
      <c r="E12" s="149"/>
      <c r="F12" s="149"/>
      <c r="G12" s="150"/>
      <c r="H12" s="14"/>
    </row>
    <row r="13" spans="2:8" ht="15.75" x14ac:dyDescent="0.25">
      <c r="B13" s="68"/>
      <c r="C13" s="68"/>
      <c r="D13" s="68"/>
      <c r="E13" s="69"/>
      <c r="F13" s="61"/>
      <c r="G13" s="69"/>
      <c r="H13" s="14"/>
    </row>
    <row r="14" spans="2:8" x14ac:dyDescent="0.25">
      <c r="B14" s="68"/>
      <c r="C14" s="68"/>
      <c r="D14" s="68"/>
      <c r="E14" s="69"/>
      <c r="F14" s="69"/>
      <c r="G14" s="69"/>
      <c r="H14" s="14"/>
    </row>
    <row r="15" spans="2:8" x14ac:dyDescent="0.25">
      <c r="B15" s="70" t="s">
        <v>52</v>
      </c>
      <c r="C15" s="71"/>
      <c r="D15" s="71"/>
      <c r="E15" s="51"/>
      <c r="F15" s="51"/>
      <c r="G15" s="51"/>
      <c r="H15" s="14"/>
    </row>
    <row r="16" spans="2:8" x14ac:dyDescent="0.25">
      <c r="B16" s="14"/>
      <c r="C16" s="14"/>
      <c r="D16" s="14"/>
      <c r="E16" s="14"/>
      <c r="F16" s="14"/>
      <c r="G16" s="14"/>
      <c r="H16" s="14"/>
    </row>
    <row r="17" spans="2:7" x14ac:dyDescent="0.25">
      <c r="B17" s="72" t="s">
        <v>53</v>
      </c>
      <c r="C17" s="14"/>
      <c r="D17" s="14"/>
      <c r="E17" s="14"/>
      <c r="F17" s="14"/>
      <c r="G17" s="14"/>
    </row>
    <row r="18" spans="2:7" ht="15.75" thickBot="1" x14ac:dyDescent="0.3">
      <c r="B18" s="73"/>
      <c r="C18" s="14"/>
      <c r="D18" s="14"/>
      <c r="E18" s="14"/>
      <c r="F18" s="14"/>
      <c r="G18" s="14"/>
    </row>
    <row r="19" spans="2:7" ht="16.5" thickTop="1" thickBot="1" x14ac:dyDescent="0.3">
      <c r="B19" s="74"/>
      <c r="C19" s="75" t="s">
        <v>54</v>
      </c>
      <c r="D19" s="75"/>
      <c r="E19" s="76"/>
      <c r="F19" s="75" t="s">
        <v>55</v>
      </c>
      <c r="G19" s="75"/>
    </row>
    <row r="20" spans="2:7" ht="15.75" thickTop="1" x14ac:dyDescent="0.25">
      <c r="B20" s="14"/>
      <c r="C20" s="77" t="s">
        <v>73</v>
      </c>
      <c r="D20" s="77" t="s">
        <v>74</v>
      </c>
      <c r="E20" s="77" t="s">
        <v>75</v>
      </c>
      <c r="F20" s="78" t="s">
        <v>3</v>
      </c>
      <c r="G20" s="78" t="s">
        <v>4</v>
      </c>
    </row>
    <row r="21" spans="2:7" x14ac:dyDescent="0.25">
      <c r="B21" s="73" t="s">
        <v>21</v>
      </c>
      <c r="C21" s="79">
        <f t="shared" ref="C21:E22" si="0">C37+C45</f>
        <v>15614.723278064001</v>
      </c>
      <c r="D21" s="79">
        <f t="shared" si="0"/>
        <v>16287.900121734001</v>
      </c>
      <c r="E21" s="79">
        <f t="shared" si="0"/>
        <v>15325.083557817001</v>
      </c>
      <c r="F21" s="80">
        <f>(D21-C21)/C21</f>
        <v>4.3111672982107725E-2</v>
      </c>
      <c r="G21" s="80">
        <f>(E21-D21)/D21</f>
        <v>-5.9112381382560884E-2</v>
      </c>
    </row>
    <row r="22" spans="2:7" x14ac:dyDescent="0.25">
      <c r="B22" s="73" t="s">
        <v>22</v>
      </c>
      <c r="C22" s="79">
        <f t="shared" si="0"/>
        <v>19460.458521324999</v>
      </c>
      <c r="D22" s="79">
        <f t="shared" si="0"/>
        <v>19315.323565185001</v>
      </c>
      <c r="E22" s="79">
        <f t="shared" si="0"/>
        <v>20375.547539212501</v>
      </c>
      <c r="F22" s="80">
        <f>(D22-C22)/C22</f>
        <v>-7.4579412392034748E-3</v>
      </c>
      <c r="G22" s="80">
        <f>(E22-D22)/D22</f>
        <v>5.4890303569053632E-2</v>
      </c>
    </row>
    <row r="23" spans="2:7" x14ac:dyDescent="0.25">
      <c r="B23" s="73"/>
      <c r="C23" s="14"/>
      <c r="D23" s="14"/>
      <c r="E23" s="14"/>
      <c r="F23" s="14"/>
      <c r="G23" s="14"/>
    </row>
    <row r="24" spans="2:7" x14ac:dyDescent="0.25">
      <c r="B24" s="73" t="s">
        <v>56</v>
      </c>
      <c r="C24" s="79">
        <f>C21-C22</f>
        <v>-3845.7352432609987</v>
      </c>
      <c r="D24" s="79">
        <f>D21-D22</f>
        <v>-3027.4234434509999</v>
      </c>
      <c r="E24" s="79">
        <f>E21-E22</f>
        <v>-5050.4639813955</v>
      </c>
      <c r="F24" s="81"/>
      <c r="G24" s="81"/>
    </row>
    <row r="25" spans="2:7" x14ac:dyDescent="0.25">
      <c r="B25" s="73" t="s">
        <v>57</v>
      </c>
      <c r="C25" s="82">
        <f>C21/C22</f>
        <v>0.80238208472596895</v>
      </c>
      <c r="D25" s="82">
        <f>D21/D22</f>
        <v>0.84326312560935845</v>
      </c>
      <c r="E25" s="82">
        <f>E21/E22</f>
        <v>0.7521311281733194</v>
      </c>
      <c r="F25" s="81"/>
      <c r="G25" s="81"/>
    </row>
    <row r="26" spans="2:7" x14ac:dyDescent="0.25">
      <c r="B26" s="73"/>
      <c r="C26" s="14"/>
      <c r="D26" s="14"/>
      <c r="E26" s="14"/>
      <c r="F26" s="14"/>
      <c r="G26" s="14"/>
    </row>
    <row r="27" spans="2:7" x14ac:dyDescent="0.25">
      <c r="B27" s="83"/>
      <c r="C27" s="84"/>
      <c r="D27" s="84"/>
      <c r="E27" s="84"/>
      <c r="F27" s="84"/>
      <c r="G27" s="84"/>
    </row>
    <row r="28" spans="2:7" x14ac:dyDescent="0.25">
      <c r="B28" s="83"/>
      <c r="C28" s="84"/>
      <c r="D28" s="84"/>
      <c r="E28" s="84"/>
      <c r="F28" s="84"/>
      <c r="G28" s="84"/>
    </row>
    <row r="29" spans="2:7" x14ac:dyDescent="0.25">
      <c r="B29" s="73"/>
      <c r="C29" s="14"/>
      <c r="D29" s="14"/>
      <c r="E29" s="14"/>
      <c r="F29" s="14"/>
      <c r="G29" s="14"/>
    </row>
    <row r="30" spans="2:7" x14ac:dyDescent="0.25">
      <c r="B30" s="70" t="s">
        <v>58</v>
      </c>
      <c r="C30" s="51"/>
      <c r="D30" s="51"/>
      <c r="E30" s="51"/>
      <c r="F30" s="51"/>
      <c r="G30" s="51"/>
    </row>
    <row r="31" spans="2:7" ht="15.75" thickBot="1" x14ac:dyDescent="0.3">
      <c r="B31" s="73"/>
      <c r="C31" s="14"/>
      <c r="D31" s="14"/>
      <c r="E31" s="14"/>
      <c r="F31" s="14"/>
      <c r="G31" s="14"/>
    </row>
    <row r="32" spans="2:7" ht="16.5" thickTop="1" thickBot="1" x14ac:dyDescent="0.3">
      <c r="B32" s="74"/>
      <c r="C32" s="75" t="s">
        <v>54</v>
      </c>
      <c r="D32" s="75"/>
      <c r="E32" s="75"/>
      <c r="F32" s="75" t="s">
        <v>55</v>
      </c>
      <c r="G32" s="75"/>
    </row>
    <row r="33" spans="2:8" ht="15.75" thickTop="1" x14ac:dyDescent="0.25">
      <c r="B33" s="14"/>
      <c r="C33" s="77" t="s">
        <v>73</v>
      </c>
      <c r="D33" s="77" t="s">
        <v>74</v>
      </c>
      <c r="E33" s="77" t="s">
        <v>75</v>
      </c>
      <c r="F33" s="78" t="s">
        <v>3</v>
      </c>
      <c r="G33" s="78" t="s">
        <v>4</v>
      </c>
      <c r="H33" s="21"/>
    </row>
    <row r="34" spans="2:8" x14ac:dyDescent="0.25">
      <c r="B34" s="14"/>
      <c r="D34" s="14"/>
      <c r="E34" s="14"/>
      <c r="F34" s="14"/>
      <c r="G34" s="14"/>
      <c r="H34" s="14"/>
    </row>
    <row r="35" spans="2:8" x14ac:dyDescent="0.25">
      <c r="B35" s="72" t="s">
        <v>59</v>
      </c>
      <c r="D35" s="14"/>
      <c r="E35" s="14"/>
      <c r="F35" s="14"/>
      <c r="G35" s="14"/>
      <c r="H35" s="14"/>
    </row>
    <row r="36" spans="2:8" x14ac:dyDescent="0.25">
      <c r="B36" s="14"/>
      <c r="D36" s="14"/>
      <c r="E36" s="14"/>
      <c r="F36" s="14"/>
      <c r="G36" s="14"/>
      <c r="H36" s="14"/>
    </row>
    <row r="37" spans="2:8" x14ac:dyDescent="0.25">
      <c r="B37" s="73" t="s">
        <v>21</v>
      </c>
      <c r="C37" s="79">
        <v>4593.7524922640005</v>
      </c>
      <c r="D37" s="79">
        <v>5454.4219704130001</v>
      </c>
      <c r="E37" s="79">
        <v>4594.7332490219997</v>
      </c>
      <c r="F37" s="80">
        <f>(D37-C37)/C37</f>
        <v>0.18735651944644155</v>
      </c>
      <c r="G37" s="80">
        <f>(E37-D37)/D37</f>
        <v>-0.1576131670879703</v>
      </c>
      <c r="H37" s="14"/>
    </row>
    <row r="38" spans="2:8" x14ac:dyDescent="0.25">
      <c r="B38" s="73" t="s">
        <v>22</v>
      </c>
      <c r="C38" s="79">
        <v>13111.579023296999</v>
      </c>
      <c r="D38" s="79">
        <v>13133.1768381</v>
      </c>
      <c r="E38" s="79">
        <v>14169.297627080503</v>
      </c>
      <c r="F38" s="80">
        <f>(D38-C38)/C38</f>
        <v>1.6472321727707422E-3</v>
      </c>
      <c r="G38" s="80">
        <f>(E38-D38)/D38</f>
        <v>7.8893385945635386E-2</v>
      </c>
    </row>
    <row r="39" spans="2:8" x14ac:dyDescent="0.25">
      <c r="B39" s="73"/>
      <c r="C39" s="14"/>
      <c r="D39" s="14"/>
      <c r="E39" s="14"/>
      <c r="F39" s="14"/>
      <c r="G39" s="14"/>
    </row>
    <row r="40" spans="2:8" x14ac:dyDescent="0.25">
      <c r="B40" s="73" t="s">
        <v>56</v>
      </c>
      <c r="C40" s="79">
        <f>C37-C38</f>
        <v>-8517.8265310329989</v>
      </c>
      <c r="D40" s="79">
        <f>D37-D38</f>
        <v>-7678.7548676870001</v>
      </c>
      <c r="E40" s="79">
        <f>E37-E38</f>
        <v>-9574.5643780585033</v>
      </c>
      <c r="F40" s="85"/>
      <c r="G40" s="14"/>
    </row>
    <row r="41" spans="2:8" x14ac:dyDescent="0.25">
      <c r="B41" s="73" t="s">
        <v>57</v>
      </c>
      <c r="C41" s="82">
        <f>C37/C38</f>
        <v>0.35035844913123737</v>
      </c>
      <c r="D41" s="82">
        <f>D37/D38</f>
        <v>0.41531626640322472</v>
      </c>
      <c r="E41" s="82">
        <f>E37/E38</f>
        <v>0.32427388921808653</v>
      </c>
      <c r="F41" s="14"/>
      <c r="G41" s="14"/>
    </row>
    <row r="42" spans="2:8" x14ac:dyDescent="0.25">
      <c r="B42" s="14"/>
      <c r="D42" s="14"/>
      <c r="E42" s="14"/>
      <c r="F42" s="14"/>
      <c r="G42" s="14"/>
    </row>
    <row r="43" spans="2:8" x14ac:dyDescent="0.25">
      <c r="B43" s="72" t="s">
        <v>60</v>
      </c>
      <c r="D43" s="14"/>
      <c r="E43" s="14"/>
      <c r="F43" s="14"/>
      <c r="G43" s="14"/>
    </row>
    <row r="44" spans="2:8" x14ac:dyDescent="0.25">
      <c r="B44" s="14"/>
      <c r="D44" s="14"/>
      <c r="E44" s="14"/>
      <c r="F44" s="14"/>
      <c r="G44" s="14"/>
    </row>
    <row r="45" spans="2:8" x14ac:dyDescent="0.25">
      <c r="B45" s="73" t="s">
        <v>21</v>
      </c>
      <c r="C45" s="79">
        <v>11020.9707858</v>
      </c>
      <c r="D45" s="79">
        <v>10833.478151321002</v>
      </c>
      <c r="E45" s="79">
        <v>10730.350308795001</v>
      </c>
      <c r="F45" s="80">
        <f>(D45-C45)/C45</f>
        <v>-1.7012352008098388E-2</v>
      </c>
      <c r="G45" s="80">
        <f>(E45-D45)/D45</f>
        <v>-9.5193659031310805E-3</v>
      </c>
    </row>
    <row r="46" spans="2:8" x14ac:dyDescent="0.25">
      <c r="B46" s="73" t="s">
        <v>22</v>
      </c>
      <c r="C46" s="79">
        <v>6348.8794980279999</v>
      </c>
      <c r="D46" s="79">
        <v>6182.1467270849998</v>
      </c>
      <c r="E46" s="79">
        <v>6206.2499121319997</v>
      </c>
      <c r="F46" s="80">
        <f>(D46-C46)/C46</f>
        <v>-2.6261763354429441E-2</v>
      </c>
      <c r="G46" s="80">
        <f>(E46-D46)/D46</f>
        <v>3.8988374283321172E-3</v>
      </c>
    </row>
    <row r="47" spans="2:8" x14ac:dyDescent="0.25">
      <c r="B47" s="73"/>
      <c r="C47" s="86"/>
      <c r="D47" s="14"/>
      <c r="E47" s="14"/>
      <c r="F47" s="14"/>
      <c r="G47" s="14"/>
    </row>
    <row r="48" spans="2:8" x14ac:dyDescent="0.25">
      <c r="B48" s="73" t="s">
        <v>56</v>
      </c>
      <c r="C48" s="79">
        <f>C45-C46</f>
        <v>4672.0912877720002</v>
      </c>
      <c r="D48" s="79">
        <f>D45-D46</f>
        <v>4651.331424236002</v>
      </c>
      <c r="E48" s="79">
        <f>E45-E46</f>
        <v>4524.1003966630014</v>
      </c>
      <c r="F48" s="14"/>
      <c r="G48" s="14"/>
    </row>
    <row r="49" spans="2:7" x14ac:dyDescent="0.25">
      <c r="B49" s="73" t="s">
        <v>57</v>
      </c>
      <c r="C49" s="82">
        <f>C45/C46</f>
        <v>1.7358922608663749</v>
      </c>
      <c r="D49" s="82">
        <f>D45/D46</f>
        <v>1.7523812729739583</v>
      </c>
      <c r="E49" s="82">
        <f>E45/E46</f>
        <v>1.7289587852109007</v>
      </c>
      <c r="F49" s="14"/>
      <c r="G49" s="14"/>
    </row>
    <row r="50" spans="2:7" x14ac:dyDescent="0.25">
      <c r="B50" s="14"/>
      <c r="D50" s="14"/>
      <c r="E50" s="14"/>
      <c r="F50" s="14"/>
      <c r="G50" s="14"/>
    </row>
  </sheetData>
  <mergeCells count="1">
    <mergeCell ref="B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668-C329-494C-B545-4DD451ABFDD8}">
  <dimension ref="B1:G53"/>
  <sheetViews>
    <sheetView workbookViewId="0">
      <selection activeCell="B10" sqref="B10:G10"/>
    </sheetView>
  </sheetViews>
  <sheetFormatPr baseColWidth="10" defaultRowHeight="15" x14ac:dyDescent="0.25"/>
  <cols>
    <col min="1" max="1" width="2.85546875" customWidth="1"/>
    <col min="2" max="2" width="31.42578125" customWidth="1"/>
    <col min="3" max="7" width="11" customWidth="1"/>
  </cols>
  <sheetData>
    <row r="1" spans="2:7" x14ac:dyDescent="0.25">
      <c r="B1" s="1"/>
      <c r="C1" s="2"/>
      <c r="D1" s="2"/>
      <c r="E1" s="2"/>
      <c r="F1" s="2"/>
      <c r="G1" s="2"/>
    </row>
    <row r="2" spans="2:7" x14ac:dyDescent="0.25">
      <c r="B2" s="111"/>
      <c r="C2" s="2"/>
      <c r="D2" s="2"/>
      <c r="E2" s="2"/>
      <c r="F2" s="2"/>
      <c r="G2" s="2"/>
    </row>
    <row r="3" spans="2:7" x14ac:dyDescent="0.25">
      <c r="B3" s="112"/>
      <c r="C3" s="2"/>
      <c r="D3" s="2"/>
      <c r="E3" s="2"/>
      <c r="F3" s="2"/>
      <c r="G3" s="2"/>
    </row>
    <row r="4" spans="2:7" x14ac:dyDescent="0.25">
      <c r="B4" s="112"/>
      <c r="C4" s="2"/>
      <c r="D4" s="2"/>
      <c r="E4" s="2"/>
      <c r="F4" s="2"/>
      <c r="G4" s="2"/>
    </row>
    <row r="5" spans="2:7" x14ac:dyDescent="0.25">
      <c r="B5" s="112"/>
      <c r="C5" s="2"/>
      <c r="D5" s="2"/>
      <c r="E5" s="2"/>
      <c r="F5" s="2"/>
      <c r="G5" s="2"/>
    </row>
    <row r="6" spans="2:7" x14ac:dyDescent="0.25">
      <c r="B6" s="1"/>
      <c r="C6" s="2"/>
      <c r="D6" s="2"/>
      <c r="E6" s="2"/>
      <c r="F6" s="2"/>
      <c r="G6" s="2"/>
    </row>
    <row r="7" spans="2:7" x14ac:dyDescent="0.25">
      <c r="B7" s="1"/>
      <c r="C7" s="2"/>
      <c r="D7" s="2"/>
      <c r="E7" s="2"/>
      <c r="F7" s="2"/>
      <c r="G7" s="2"/>
    </row>
    <row r="8" spans="2:7" x14ac:dyDescent="0.25">
      <c r="B8" s="1"/>
      <c r="C8" s="2"/>
      <c r="D8" s="2"/>
      <c r="E8" s="2"/>
      <c r="F8" s="2"/>
      <c r="G8" s="2"/>
    </row>
    <row r="9" spans="2:7" x14ac:dyDescent="0.25">
      <c r="B9" s="1"/>
      <c r="C9" s="2"/>
      <c r="D9" s="2"/>
      <c r="E9" s="2"/>
      <c r="F9" s="2"/>
      <c r="G9" s="2"/>
    </row>
    <row r="10" spans="2:7" ht="18.75" x14ac:dyDescent="0.3">
      <c r="B10" s="151" t="s">
        <v>0</v>
      </c>
      <c r="C10" s="151"/>
      <c r="D10" s="151"/>
      <c r="E10" s="151"/>
      <c r="F10" s="151"/>
      <c r="G10" s="151"/>
    </row>
    <row r="11" spans="2:7" x14ac:dyDescent="0.25">
      <c r="B11" s="3"/>
      <c r="C11" s="113"/>
      <c r="D11" s="113"/>
      <c r="E11" s="113"/>
      <c r="F11" s="113"/>
      <c r="G11" s="113"/>
    </row>
    <row r="12" spans="2:7" x14ac:dyDescent="0.25">
      <c r="B12" s="87" t="s">
        <v>1</v>
      </c>
      <c r="C12" s="4" t="s">
        <v>62</v>
      </c>
      <c r="D12" s="4" t="s">
        <v>62</v>
      </c>
      <c r="E12" s="4" t="s">
        <v>62</v>
      </c>
      <c r="F12" s="152" t="s">
        <v>2</v>
      </c>
      <c r="G12" s="152"/>
    </row>
    <row r="13" spans="2:7" x14ac:dyDescent="0.25">
      <c r="B13" s="87"/>
      <c r="C13" s="4">
        <v>2023</v>
      </c>
      <c r="D13" s="4">
        <v>2024</v>
      </c>
      <c r="E13" s="4">
        <v>2025</v>
      </c>
      <c r="F13" s="4" t="s">
        <v>3</v>
      </c>
      <c r="G13" s="4" t="s">
        <v>4</v>
      </c>
    </row>
    <row r="14" spans="2:7" x14ac:dyDescent="0.25">
      <c r="B14" s="5" t="s">
        <v>5</v>
      </c>
      <c r="C14" s="3"/>
      <c r="D14" s="3"/>
      <c r="E14" s="3"/>
      <c r="F14" s="3"/>
      <c r="G14" s="3"/>
    </row>
    <row r="15" spans="2:7" x14ac:dyDescent="0.25">
      <c r="B15" s="5" t="s">
        <v>6</v>
      </c>
      <c r="C15" s="7">
        <v>1857.4525028640001</v>
      </c>
      <c r="D15" s="7">
        <v>2925.0148090140001</v>
      </c>
      <c r="E15" s="7">
        <v>2386.1238555720001</v>
      </c>
      <c r="F15" s="8">
        <f>+(D15-C15)/C15</f>
        <v>0.5747454131418861</v>
      </c>
      <c r="G15" s="8">
        <f>+(E15-D15)/D15</f>
        <v>-0.18423529063213731</v>
      </c>
    </row>
    <row r="16" spans="2:7" x14ac:dyDescent="0.25">
      <c r="B16" s="6" t="s">
        <v>7</v>
      </c>
      <c r="C16" s="7">
        <v>1967.7797473539999</v>
      </c>
      <c r="D16" s="7">
        <v>1809.5346987360001</v>
      </c>
      <c r="E16" s="7">
        <v>1771.2952551095041</v>
      </c>
      <c r="F16" s="8">
        <f>+(D16-C16)/C16</f>
        <v>-8.0418069568398615E-2</v>
      </c>
      <c r="G16" s="8">
        <f>+(E16-D16)/D16</f>
        <v>-2.1132196941681822E-2</v>
      </c>
    </row>
    <row r="17" spans="2:7" x14ac:dyDescent="0.25">
      <c r="B17" s="6"/>
      <c r="C17" s="3"/>
      <c r="D17" s="3"/>
      <c r="E17" s="3"/>
      <c r="F17" s="3"/>
      <c r="G17" s="3"/>
    </row>
    <row r="18" spans="2:7" x14ac:dyDescent="0.25">
      <c r="B18" s="5" t="s">
        <v>8</v>
      </c>
      <c r="C18" s="7">
        <f>+C15-C16</f>
        <v>-110.32724448999988</v>
      </c>
      <c r="D18" s="7">
        <f>+D15-D16</f>
        <v>1115.480110278</v>
      </c>
      <c r="E18" s="7">
        <f>+E15-E16</f>
        <v>614.82860046249607</v>
      </c>
      <c r="F18" s="3"/>
      <c r="G18" s="3"/>
    </row>
    <row r="19" spans="2:7" x14ac:dyDescent="0.25">
      <c r="B19" s="6" t="s">
        <v>9</v>
      </c>
      <c r="C19" s="8">
        <f>+C15/C16</f>
        <v>0.94393313345238317</v>
      </c>
      <c r="D19" s="8">
        <f>+D15/D16</f>
        <v>1.6164458250273883</v>
      </c>
      <c r="E19" s="8">
        <f>+E15/E16</f>
        <v>1.3471067845346238</v>
      </c>
      <c r="F19" s="3"/>
      <c r="G19" s="3"/>
    </row>
    <row r="20" spans="2:7" x14ac:dyDescent="0.25">
      <c r="B20" s="6"/>
      <c r="C20" s="3"/>
      <c r="D20" s="3"/>
      <c r="E20" s="3"/>
      <c r="F20" s="3"/>
      <c r="G20" s="3"/>
    </row>
    <row r="21" spans="2:7" x14ac:dyDescent="0.25">
      <c r="B21" s="5" t="s">
        <v>10</v>
      </c>
      <c r="C21" s="3"/>
      <c r="D21" s="3"/>
      <c r="E21" s="3"/>
      <c r="F21" s="3"/>
      <c r="G21" s="3"/>
    </row>
    <row r="22" spans="2:7" x14ac:dyDescent="0.25">
      <c r="B22" s="5" t="s">
        <v>6</v>
      </c>
      <c r="C22" s="7">
        <v>5431.1801287809994</v>
      </c>
      <c r="D22" s="7">
        <v>4941.3519395639996</v>
      </c>
      <c r="E22" s="7">
        <v>5149.4877813989997</v>
      </c>
      <c r="F22" s="8">
        <f>+(D22-C22)/C22</f>
        <v>-9.0188168612065397E-2</v>
      </c>
      <c r="G22" s="8">
        <f>+(E22-D22)/D22</f>
        <v>4.2121234103670205E-2</v>
      </c>
    </row>
    <row r="23" spans="2:7" x14ac:dyDescent="0.25">
      <c r="B23" s="6" t="s">
        <v>7</v>
      </c>
      <c r="C23" s="7">
        <v>7132.4628916910006</v>
      </c>
      <c r="D23" s="7">
        <v>6435.1551123190002</v>
      </c>
      <c r="E23" s="7">
        <v>6765.6588535020001</v>
      </c>
      <c r="F23" s="8">
        <f>+(D23-C23)/C23</f>
        <v>-9.7765356786410018E-2</v>
      </c>
      <c r="G23" s="8">
        <f>+(E23-D23)/D23</f>
        <v>5.1359094755976768E-2</v>
      </c>
    </row>
    <row r="24" spans="2:7" x14ac:dyDescent="0.25">
      <c r="B24" s="6"/>
      <c r="C24" s="3"/>
      <c r="D24" s="3"/>
      <c r="E24" s="3"/>
      <c r="F24" s="3"/>
      <c r="G24" s="3"/>
    </row>
    <row r="25" spans="2:7" x14ac:dyDescent="0.25">
      <c r="B25" s="6" t="s">
        <v>8</v>
      </c>
      <c r="C25" s="7">
        <f>+C22-C23</f>
        <v>-1701.2827629100011</v>
      </c>
      <c r="D25" s="7">
        <f>+D22-D23</f>
        <v>-1493.8031727550006</v>
      </c>
      <c r="E25" s="7">
        <f>+E22-E23</f>
        <v>-1616.1710721030004</v>
      </c>
      <c r="F25" s="3"/>
      <c r="G25" s="3"/>
    </row>
    <row r="26" spans="2:7" x14ac:dyDescent="0.25">
      <c r="B26" s="6" t="s">
        <v>9</v>
      </c>
      <c r="C26" s="8">
        <f>+C22/C23</f>
        <v>0.7614733103074508</v>
      </c>
      <c r="D26" s="8">
        <f>+D22/D23</f>
        <v>0.76786835022898348</v>
      </c>
      <c r="E26" s="8">
        <f>+E22/E23</f>
        <v>0.76112140634072212</v>
      </c>
      <c r="F26" s="3"/>
      <c r="G26" s="3"/>
    </row>
    <row r="27" spans="2:7" x14ac:dyDescent="0.25">
      <c r="B27" s="6"/>
      <c r="C27" s="3"/>
      <c r="D27" s="3"/>
      <c r="E27" s="3"/>
      <c r="F27" s="3"/>
      <c r="G27" s="3"/>
    </row>
    <row r="28" spans="2:7" x14ac:dyDescent="0.25">
      <c r="B28" s="5" t="s">
        <v>11</v>
      </c>
      <c r="C28" s="3"/>
      <c r="D28" s="3"/>
      <c r="E28" s="3"/>
      <c r="F28" s="3"/>
      <c r="G28" s="3"/>
    </row>
    <row r="29" spans="2:7" x14ac:dyDescent="0.25">
      <c r="B29" s="5" t="s">
        <v>6</v>
      </c>
      <c r="C29" s="7">
        <v>2749.7114706500001</v>
      </c>
      <c r="D29" s="7">
        <v>2928.46503166</v>
      </c>
      <c r="E29" s="7">
        <v>2757.948367341</v>
      </c>
      <c r="F29" s="8">
        <f>+(D29-C29)/C29</f>
        <v>6.5008115548845058E-2</v>
      </c>
      <c r="G29" s="8">
        <f>+(E29-D29)/D29</f>
        <v>-5.8227317886853057E-2</v>
      </c>
    </row>
    <row r="30" spans="2:7" x14ac:dyDescent="0.25">
      <c r="B30" s="6" t="s">
        <v>7</v>
      </c>
      <c r="C30" s="7">
        <v>3037.9486753710003</v>
      </c>
      <c r="D30" s="7">
        <v>3114.5649334209998</v>
      </c>
      <c r="E30" s="7">
        <v>3685.8664170669999</v>
      </c>
      <c r="F30" s="8">
        <f>+(D30-C30)/C30</f>
        <v>2.5219734181533848E-2</v>
      </c>
      <c r="G30" s="8">
        <f>+(E30-D30)/D30</f>
        <v>0.18342898474057168</v>
      </c>
    </row>
    <row r="31" spans="2:7" x14ac:dyDescent="0.25">
      <c r="B31" s="6"/>
      <c r="C31" s="3"/>
      <c r="D31" s="3"/>
      <c r="E31" s="3"/>
      <c r="F31" s="3"/>
      <c r="G31" s="3"/>
    </row>
    <row r="32" spans="2:7" x14ac:dyDescent="0.25">
      <c r="B32" s="6" t="s">
        <v>8</v>
      </c>
      <c r="C32" s="7">
        <f>+C29-C30</f>
        <v>-288.23720472100013</v>
      </c>
      <c r="D32" s="7">
        <f>+D29-D30</f>
        <v>-186.09990176099973</v>
      </c>
      <c r="E32" s="7">
        <f>+E29-E30</f>
        <v>-927.91804972599994</v>
      </c>
      <c r="F32" s="3"/>
      <c r="G32" s="3"/>
    </row>
    <row r="33" spans="2:7" x14ac:dyDescent="0.25">
      <c r="B33" s="6" t="s">
        <v>9</v>
      </c>
      <c r="C33" s="8">
        <f>+C29/C30</f>
        <v>0.90512110785222533</v>
      </c>
      <c r="D33" s="8">
        <f>+D29/D30</f>
        <v>0.94024850798130899</v>
      </c>
      <c r="E33" s="8">
        <f>+E29/E30</f>
        <v>0.74824968006724901</v>
      </c>
      <c r="F33" s="3"/>
      <c r="G33" s="3"/>
    </row>
    <row r="34" spans="2:7" x14ac:dyDescent="0.25">
      <c r="B34" s="6"/>
      <c r="C34" s="3"/>
      <c r="D34" s="3"/>
      <c r="E34" s="3"/>
      <c r="F34" s="3"/>
      <c r="G34" s="3"/>
    </row>
    <row r="35" spans="2:7" x14ac:dyDescent="0.25">
      <c r="B35" s="5" t="s">
        <v>12</v>
      </c>
      <c r="C35" s="3"/>
      <c r="D35" s="3"/>
      <c r="E35" s="3"/>
      <c r="F35" s="3"/>
      <c r="G35" s="3"/>
    </row>
    <row r="36" spans="2:7" x14ac:dyDescent="0.25">
      <c r="B36" s="5" t="s">
        <v>6</v>
      </c>
      <c r="C36" s="7">
        <v>4781.1422156799999</v>
      </c>
      <c r="D36" s="7">
        <v>4581.5343732009997</v>
      </c>
      <c r="E36" s="7">
        <v>4430.1639807179999</v>
      </c>
      <c r="F36" s="8">
        <f>+(D36-C36)/C36</f>
        <v>-4.1748986638459773E-2</v>
      </c>
      <c r="G36" s="8">
        <f>+(E36-D36)/D36</f>
        <v>-3.3039235363684749E-2</v>
      </c>
    </row>
    <row r="37" spans="2:7" x14ac:dyDescent="0.25">
      <c r="B37" s="6" t="s">
        <v>7</v>
      </c>
      <c r="C37" s="7">
        <v>4155.4621782849999</v>
      </c>
      <c r="D37" s="7">
        <v>4101.2746896389999</v>
      </c>
      <c r="E37" s="7">
        <v>4669.6745238679996</v>
      </c>
      <c r="F37" s="8">
        <f>+(D37-C37)/C37</f>
        <v>-1.3040063011321578E-2</v>
      </c>
      <c r="G37" s="8">
        <f>+(E37-D37)/D37</f>
        <v>0.13859101797422671</v>
      </c>
    </row>
    <row r="38" spans="2:7" x14ac:dyDescent="0.25">
      <c r="B38" s="6"/>
      <c r="C38" s="3"/>
      <c r="D38" s="3"/>
      <c r="E38" s="3"/>
      <c r="F38" s="3"/>
      <c r="G38" s="3"/>
    </row>
    <row r="39" spans="2:7" x14ac:dyDescent="0.25">
      <c r="B39" s="6" t="s">
        <v>8</v>
      </c>
      <c r="C39" s="7">
        <f>+C36-C37</f>
        <v>625.680037395</v>
      </c>
      <c r="D39" s="7">
        <f>+D36-D37</f>
        <v>480.25968356199974</v>
      </c>
      <c r="E39" s="7">
        <f>+E36-E37</f>
        <v>-239.51054314999965</v>
      </c>
      <c r="F39" s="3"/>
      <c r="G39" s="3"/>
    </row>
    <row r="40" spans="2:7" x14ac:dyDescent="0.25">
      <c r="B40" s="6" t="s">
        <v>9</v>
      </c>
      <c r="C40" s="8">
        <f>+C36/C37</f>
        <v>1.1505680982165081</v>
      </c>
      <c r="D40" s="8">
        <f>+D36/D37</f>
        <v>1.1171001017745223</v>
      </c>
      <c r="E40" s="8">
        <f>+E36/E37</f>
        <v>0.94870937108661535</v>
      </c>
      <c r="F40" s="3"/>
      <c r="G40" s="3"/>
    </row>
    <row r="41" spans="2:7" x14ac:dyDescent="0.25">
      <c r="B41" s="6"/>
      <c r="C41" s="3"/>
      <c r="D41" s="3"/>
      <c r="E41" s="3"/>
      <c r="F41" s="3"/>
      <c r="G41" s="3"/>
    </row>
    <row r="42" spans="2:7" x14ac:dyDescent="0.25">
      <c r="B42" s="5" t="s">
        <v>13</v>
      </c>
      <c r="C42" s="3"/>
      <c r="D42" s="3"/>
      <c r="E42" s="3"/>
      <c r="F42" s="3"/>
      <c r="G42" s="3"/>
    </row>
    <row r="43" spans="2:7" x14ac:dyDescent="0.25">
      <c r="B43" s="5" t="s">
        <v>6</v>
      </c>
      <c r="C43" s="7">
        <v>795.23696008900004</v>
      </c>
      <c r="D43" s="7">
        <v>911.53396829500002</v>
      </c>
      <c r="E43" s="7">
        <v>601.35957278699993</v>
      </c>
      <c r="F43" s="8">
        <f>+(D43-C43)/C43</f>
        <v>0.14624195559646078</v>
      </c>
      <c r="G43" s="8">
        <f>+(E43-D43)/D43</f>
        <v>-0.34027738548040398</v>
      </c>
    </row>
    <row r="44" spans="2:7" x14ac:dyDescent="0.25">
      <c r="B44" s="6" t="s">
        <v>7</v>
      </c>
      <c r="C44" s="7">
        <v>3166.805028624</v>
      </c>
      <c r="D44" s="7">
        <v>3854.7941310699998</v>
      </c>
      <c r="E44" s="7">
        <v>3483.0524896659999</v>
      </c>
      <c r="F44" s="8">
        <f>+(D44-C44)/C44</f>
        <v>0.21725022419360504</v>
      </c>
      <c r="G44" s="8">
        <f>+(E44-D44)/D44</f>
        <v>-9.6436185374395911E-2</v>
      </c>
    </row>
    <row r="45" spans="2:7" x14ac:dyDescent="0.25">
      <c r="B45" s="6"/>
      <c r="C45" s="3"/>
      <c r="D45" s="3"/>
      <c r="E45" s="3"/>
      <c r="F45" s="3"/>
      <c r="G45" s="3"/>
    </row>
    <row r="46" spans="2:7" x14ac:dyDescent="0.25">
      <c r="B46" s="6" t="s">
        <v>8</v>
      </c>
      <c r="C46" s="7">
        <f>+C43-C44</f>
        <v>-2371.5680685349998</v>
      </c>
      <c r="D46" s="7">
        <f>+D43-D44</f>
        <v>-2943.260162775</v>
      </c>
      <c r="E46" s="7">
        <f>+E43-E44</f>
        <v>-2881.6929168790002</v>
      </c>
      <c r="F46" s="3"/>
      <c r="G46" s="3"/>
    </row>
    <row r="47" spans="2:7" x14ac:dyDescent="0.25">
      <c r="B47" s="6" t="s">
        <v>9</v>
      </c>
      <c r="C47" s="8">
        <f>+C43/C44</f>
        <v>0.25111648898528383</v>
      </c>
      <c r="D47" s="8">
        <f>+D43/D44</f>
        <v>0.23646761339287908</v>
      </c>
      <c r="E47" s="8">
        <f>+E43/E44</f>
        <v>0.17265303195148404</v>
      </c>
      <c r="F47" s="3"/>
      <c r="G47" s="3"/>
    </row>
    <row r="48" spans="2:7" ht="15.75" thickBot="1" x14ac:dyDescent="0.3">
      <c r="B48" s="6"/>
      <c r="C48" s="3"/>
      <c r="D48" s="3"/>
      <c r="E48" s="3"/>
      <c r="F48" s="3"/>
      <c r="G48" s="3"/>
    </row>
    <row r="49" spans="2:7" x14ac:dyDescent="0.25">
      <c r="B49" s="114" t="s">
        <v>14</v>
      </c>
      <c r="C49" s="9">
        <f t="shared" ref="C49:E50" si="0">SUM(C15+C22+C29+C36+C43)</f>
        <v>15614.723278063999</v>
      </c>
      <c r="D49" s="9">
        <f t="shared" si="0"/>
        <v>16287.900121734001</v>
      </c>
      <c r="E49" s="9">
        <f t="shared" si="0"/>
        <v>15325.083557816999</v>
      </c>
      <c r="F49" s="115">
        <f>+(D49-C49)/C49</f>
        <v>4.311167298210785E-2</v>
      </c>
      <c r="G49" s="115">
        <f>+(E49-D49)/D49</f>
        <v>-5.9112381382560995E-2</v>
      </c>
    </row>
    <row r="50" spans="2:7" x14ac:dyDescent="0.25">
      <c r="B50" s="89" t="s">
        <v>15</v>
      </c>
      <c r="C50" s="10">
        <f t="shared" si="0"/>
        <v>19460.458521324999</v>
      </c>
      <c r="D50" s="10">
        <f t="shared" si="0"/>
        <v>19315.323565185001</v>
      </c>
      <c r="E50" s="10">
        <f t="shared" si="0"/>
        <v>20375.547539212501</v>
      </c>
      <c r="F50" s="11">
        <f>+(D50-C50)/C50</f>
        <v>-7.4579412392034748E-3</v>
      </c>
      <c r="G50" s="11">
        <f>+(E50-D50)/D50</f>
        <v>5.4890303569053632E-2</v>
      </c>
    </row>
    <row r="51" spans="2:7" x14ac:dyDescent="0.25">
      <c r="B51" s="5"/>
      <c r="C51" s="3"/>
      <c r="D51" s="3"/>
      <c r="E51" s="3"/>
      <c r="F51" s="116"/>
      <c r="G51" s="116"/>
    </row>
    <row r="52" spans="2:7" x14ac:dyDescent="0.25">
      <c r="B52" s="5" t="s">
        <v>16</v>
      </c>
      <c r="C52" s="10">
        <f>C49-C50</f>
        <v>-3845.7352432610005</v>
      </c>
      <c r="D52" s="10">
        <f>D49-D50</f>
        <v>-3027.4234434509999</v>
      </c>
      <c r="E52" s="10">
        <f>E49-E50</f>
        <v>-5050.4639813955018</v>
      </c>
      <c r="F52" s="11">
        <f>+(D52-C52)/C52</f>
        <v>-0.2127842266947402</v>
      </c>
      <c r="G52" s="11">
        <f>+(E52-D52)/D52</f>
        <v>0.66823838017136161</v>
      </c>
    </row>
    <row r="53" spans="2:7" ht="15.75" thickBot="1" x14ac:dyDescent="0.3">
      <c r="B53" s="12" t="s">
        <v>17</v>
      </c>
      <c r="C53" s="13">
        <f>+C49/C50</f>
        <v>0.80238208472596884</v>
      </c>
      <c r="D53" s="13">
        <f>+D49/D50</f>
        <v>0.84326312560935845</v>
      </c>
      <c r="E53" s="13">
        <f>+E49/E50</f>
        <v>0.7521311281733194</v>
      </c>
      <c r="F53" s="13"/>
      <c r="G53" s="13"/>
    </row>
  </sheetData>
  <mergeCells count="2">
    <mergeCell ref="B10:G10"/>
    <mergeCell ref="F12:G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0EA-B277-48F6-A669-77C736091B64}">
  <dimension ref="A6:K71"/>
  <sheetViews>
    <sheetView workbookViewId="0">
      <selection activeCell="A9" sqref="A9:K9"/>
    </sheetView>
  </sheetViews>
  <sheetFormatPr baseColWidth="10" defaultRowHeight="15" x14ac:dyDescent="0.25"/>
  <cols>
    <col min="1" max="1" width="35.5703125" customWidth="1"/>
    <col min="2" max="11" width="10" customWidth="1"/>
  </cols>
  <sheetData>
    <row r="6" spans="1:11" x14ac:dyDescent="0.25">
      <c r="A6" s="14"/>
      <c r="B6" s="14"/>
      <c r="C6" s="14" t="s">
        <v>18</v>
      </c>
      <c r="D6" s="14"/>
      <c r="G6" s="14"/>
      <c r="H6" s="14"/>
      <c r="I6" s="14"/>
      <c r="J6" s="14"/>
    </row>
    <row r="7" spans="1:11" ht="9.75" customHeight="1" x14ac:dyDescent="0.25">
      <c r="A7" s="14"/>
      <c r="B7" s="14"/>
      <c r="C7" s="14"/>
      <c r="D7" s="14"/>
      <c r="G7" s="14"/>
      <c r="H7" s="14"/>
      <c r="I7" s="14"/>
      <c r="J7" s="14"/>
    </row>
    <row r="8" spans="1:1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1" ht="15.75" x14ac:dyDescent="0.25">
      <c r="A9" s="156" t="s">
        <v>19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1" x14ac:dyDescent="0.25">
      <c r="B10" s="15"/>
      <c r="C10" s="15"/>
      <c r="D10" s="15"/>
      <c r="G10" s="15"/>
      <c r="H10" s="15"/>
      <c r="I10" s="15"/>
      <c r="J10" s="15"/>
    </row>
    <row r="11" spans="1:11" ht="15.75" x14ac:dyDescent="0.25">
      <c r="A11" s="157" t="s">
        <v>63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</row>
    <row r="12" spans="1:11" ht="16.5" thickBot="1" x14ac:dyDescent="0.3">
      <c r="A12" s="117"/>
      <c r="B12" s="15"/>
      <c r="C12" s="15"/>
      <c r="D12" s="15"/>
      <c r="E12" s="15"/>
      <c r="F12" s="15"/>
      <c r="G12" s="15"/>
      <c r="H12" s="15"/>
      <c r="I12" s="15"/>
      <c r="J12" s="15"/>
    </row>
    <row r="13" spans="1:11" ht="15.75" thickBot="1" x14ac:dyDescent="0.3">
      <c r="A13" s="16" t="s">
        <v>20</v>
      </c>
      <c r="B13" s="118"/>
      <c r="C13" s="119"/>
      <c r="D13" s="120" t="s">
        <v>61</v>
      </c>
      <c r="E13" s="121"/>
      <c r="F13" s="122"/>
      <c r="G13" s="123"/>
      <c r="H13" s="120" t="s">
        <v>22</v>
      </c>
      <c r="I13" s="120"/>
      <c r="J13" s="119"/>
      <c r="K13" s="122"/>
    </row>
    <row r="14" spans="1:11" ht="15.75" thickBot="1" x14ac:dyDescent="0.3">
      <c r="A14" s="17"/>
      <c r="B14" s="153" t="s">
        <v>23</v>
      </c>
      <c r="C14" s="154"/>
      <c r="D14" s="154"/>
      <c r="E14" s="154" t="s">
        <v>24</v>
      </c>
      <c r="F14" s="155"/>
      <c r="G14" s="153" t="s">
        <v>23</v>
      </c>
      <c r="H14" s="154"/>
      <c r="I14" s="154"/>
      <c r="J14" s="154" t="s">
        <v>24</v>
      </c>
      <c r="K14" s="155"/>
    </row>
    <row r="15" spans="1:11" ht="15.75" thickBot="1" x14ac:dyDescent="0.3">
      <c r="A15" s="18"/>
      <c r="B15" s="124" t="s">
        <v>64</v>
      </c>
      <c r="C15" s="124" t="s">
        <v>65</v>
      </c>
      <c r="D15" s="124" t="s">
        <v>66</v>
      </c>
      <c r="E15" s="19" t="s">
        <v>3</v>
      </c>
      <c r="F15" s="19" t="s">
        <v>4</v>
      </c>
      <c r="G15" s="124" t="s">
        <v>64</v>
      </c>
      <c r="H15" s="124" t="s">
        <v>65</v>
      </c>
      <c r="I15" s="124" t="s">
        <v>66</v>
      </c>
      <c r="J15" s="19" t="s">
        <v>3</v>
      </c>
      <c r="K15" s="19" t="s">
        <v>4</v>
      </c>
    </row>
    <row r="16" spans="1:11" x14ac:dyDescent="0.25">
      <c r="A16" s="17"/>
      <c r="B16" s="20"/>
      <c r="C16" s="20"/>
      <c r="D16" s="20"/>
      <c r="E16" s="90"/>
      <c r="F16" s="53"/>
      <c r="G16" s="20"/>
      <c r="H16" s="20"/>
      <c r="I16" s="20"/>
      <c r="J16" s="21"/>
      <c r="K16" s="91"/>
    </row>
    <row r="17" spans="1:11" x14ac:dyDescent="0.25">
      <c r="A17" s="22" t="s">
        <v>25</v>
      </c>
      <c r="B17" s="23">
        <f>SUM(B18:B19)</f>
        <v>2024.6214144129999</v>
      </c>
      <c r="C17" s="23">
        <f>SUM(C18:C19)</f>
        <v>3113.1158767439997</v>
      </c>
      <c r="D17" s="23">
        <f>SUM(D18:D19)</f>
        <v>2553.4439430819998</v>
      </c>
      <c r="E17" s="24">
        <f t="shared" ref="E17:F19" si="0">(C17-B17)/B17</f>
        <v>0.53762864236353436</v>
      </c>
      <c r="F17" s="25">
        <f t="shared" si="0"/>
        <v>-0.17977870269556409</v>
      </c>
      <c r="G17" s="23">
        <f>SUM(G18:G19)</f>
        <v>2680.3647293399995</v>
      </c>
      <c r="H17" s="23">
        <f>SUM(H18:H19)</f>
        <v>2422.4375198880002</v>
      </c>
      <c r="I17" s="23">
        <f>SUM(I18:I19)</f>
        <v>2408.602929990504</v>
      </c>
      <c r="J17" s="24">
        <f t="shared" ref="J17:K19" si="1">(H17-G17)/G17</f>
        <v>-9.6228400048940371E-2</v>
      </c>
      <c r="K17" s="25">
        <f t="shared" si="1"/>
        <v>-5.7110203189619834E-3</v>
      </c>
    </row>
    <row r="18" spans="1:11" x14ac:dyDescent="0.25">
      <c r="A18" s="26" t="s">
        <v>26</v>
      </c>
      <c r="B18" s="30">
        <v>1723.024423395</v>
      </c>
      <c r="C18" s="30">
        <v>2826.7533352199998</v>
      </c>
      <c r="D18" s="30">
        <v>2247.9347122439999</v>
      </c>
      <c r="E18" s="28">
        <f t="shared" si="0"/>
        <v>0.64057647520180983</v>
      </c>
      <c r="F18" s="29">
        <f t="shared" si="0"/>
        <v>-0.20476446096806383</v>
      </c>
      <c r="G18" s="30">
        <v>2556.1701929359997</v>
      </c>
      <c r="H18" s="30">
        <v>2252.626568998</v>
      </c>
      <c r="I18" s="30">
        <v>2290.628981529504</v>
      </c>
      <c r="J18" s="28">
        <f t="shared" si="1"/>
        <v>-0.11874937935542998</v>
      </c>
      <c r="K18" s="29">
        <f t="shared" si="1"/>
        <v>1.6870267382315386E-2</v>
      </c>
    </row>
    <row r="19" spans="1:11" x14ac:dyDescent="0.25">
      <c r="A19" s="26" t="s">
        <v>27</v>
      </c>
      <c r="B19" s="30">
        <v>301.59699101799998</v>
      </c>
      <c r="C19" s="30">
        <v>286.36254152399999</v>
      </c>
      <c r="D19" s="30">
        <v>305.50923083800001</v>
      </c>
      <c r="E19" s="28">
        <f t="shared" si="0"/>
        <v>-5.0512604394951553E-2</v>
      </c>
      <c r="F19" s="29">
        <f t="shared" si="0"/>
        <v>6.6861710376303993E-2</v>
      </c>
      <c r="G19" s="30">
        <v>124.194536404</v>
      </c>
      <c r="H19" s="30">
        <v>169.81095089000002</v>
      </c>
      <c r="I19" s="30">
        <v>117.97394846099999</v>
      </c>
      <c r="J19" s="28">
        <f t="shared" si="1"/>
        <v>0.367298077731951</v>
      </c>
      <c r="K19" s="29">
        <f t="shared" si="1"/>
        <v>-0.30526301252843785</v>
      </c>
    </row>
    <row r="20" spans="1:11" x14ac:dyDescent="0.25">
      <c r="A20" s="26"/>
      <c r="B20" s="27"/>
      <c r="C20" s="27"/>
      <c r="D20" s="27"/>
      <c r="E20" s="28"/>
      <c r="F20" s="29"/>
      <c r="G20" s="27"/>
      <c r="H20" s="27"/>
      <c r="I20" s="27"/>
      <c r="J20" s="28"/>
      <c r="K20" s="29"/>
    </row>
    <row r="21" spans="1:11" x14ac:dyDescent="0.25">
      <c r="A21" s="22" t="s">
        <v>28</v>
      </c>
      <c r="B21" s="23">
        <f>SUM(B22:B23)</f>
        <v>795.23696008900004</v>
      </c>
      <c r="C21" s="23">
        <f>SUM(C22:C23)</f>
        <v>911.53396829500002</v>
      </c>
      <c r="D21" s="23">
        <f>SUM(D22:D23)</f>
        <v>601.35957278699993</v>
      </c>
      <c r="E21" s="24">
        <f>(C21-B21)/B21</f>
        <v>0.14624195559646078</v>
      </c>
      <c r="F21" s="25">
        <f>(D21-C21)/C21</f>
        <v>-0.34027738548040398</v>
      </c>
      <c r="G21" s="23">
        <f>SUM(G22:G23)</f>
        <v>3166.805028624</v>
      </c>
      <c r="H21" s="23">
        <f>SUM(H22:H23)</f>
        <v>3854.7941310699998</v>
      </c>
      <c r="I21" s="23">
        <f>SUM(I22:I23)</f>
        <v>3483.0524896659999</v>
      </c>
      <c r="J21" s="24">
        <f>(H21-G21)/G21</f>
        <v>0.21725022419360504</v>
      </c>
      <c r="K21" s="25">
        <f>(I21-H21)/H21</f>
        <v>-9.6436185374395911E-2</v>
      </c>
    </row>
    <row r="22" spans="1:11" x14ac:dyDescent="0.25">
      <c r="A22" s="26" t="s">
        <v>26</v>
      </c>
      <c r="B22" s="30">
        <v>795.23696008900004</v>
      </c>
      <c r="C22" s="30">
        <v>911.53396829500002</v>
      </c>
      <c r="D22" s="30">
        <v>601.35957278699993</v>
      </c>
      <c r="E22" s="28">
        <f>(C22-B22)/B22</f>
        <v>0.14624195559646078</v>
      </c>
      <c r="F22" s="29">
        <f>(D22-C22)/C22</f>
        <v>-0.34027738548040398</v>
      </c>
      <c r="G22" s="30">
        <v>3166.805028624</v>
      </c>
      <c r="H22" s="30">
        <v>3854.7941310699998</v>
      </c>
      <c r="I22" s="30">
        <v>3483.0524896659999</v>
      </c>
      <c r="J22" s="28">
        <f>(H22-G22)/G22</f>
        <v>0.21725022419360504</v>
      </c>
      <c r="K22" s="29">
        <f>(I22-H22)/H22</f>
        <v>-9.6436185374395911E-2</v>
      </c>
    </row>
    <row r="23" spans="1:11" x14ac:dyDescent="0.25">
      <c r="A23" s="26" t="s">
        <v>27</v>
      </c>
      <c r="B23" s="30">
        <v>0</v>
      </c>
      <c r="C23" s="30">
        <v>0</v>
      </c>
      <c r="D23" s="30">
        <v>0</v>
      </c>
      <c r="E23" s="28"/>
      <c r="F23" s="29"/>
      <c r="G23" s="27">
        <v>0</v>
      </c>
      <c r="H23" s="27">
        <v>0</v>
      </c>
      <c r="I23" s="27">
        <v>0</v>
      </c>
      <c r="J23" s="28"/>
      <c r="K23" s="29"/>
    </row>
    <row r="24" spans="1:11" x14ac:dyDescent="0.25">
      <c r="A24" s="26"/>
      <c r="B24" s="27"/>
      <c r="C24" s="27"/>
      <c r="D24" s="27"/>
      <c r="E24" s="28"/>
      <c r="F24" s="29"/>
      <c r="G24" s="27"/>
      <c r="H24" s="27"/>
      <c r="I24" s="27"/>
      <c r="J24" s="28"/>
      <c r="K24" s="29"/>
    </row>
    <row r="25" spans="1:11" x14ac:dyDescent="0.25">
      <c r="A25" s="22" t="s">
        <v>29</v>
      </c>
      <c r="B25" s="23">
        <f>SUM(B26:B27)</f>
        <v>768.08758615500005</v>
      </c>
      <c r="C25" s="23">
        <f>SUM(C26:C27)</f>
        <v>600.12841875799995</v>
      </c>
      <c r="D25" s="23">
        <f>SUM(D26:D27)</f>
        <v>548.46163915900001</v>
      </c>
      <c r="E25" s="24">
        <f>(C25-B25)/B25</f>
        <v>-0.21867189422731531</v>
      </c>
      <c r="F25" s="25">
        <f>(D25-C25)/C25</f>
        <v>-8.6092872765344608E-2</v>
      </c>
      <c r="G25" s="23">
        <f>SUM(G26:G27)</f>
        <v>494.95416278300002</v>
      </c>
      <c r="H25" s="23">
        <f>SUM(H26:H27)</f>
        <v>322.93028948699998</v>
      </c>
      <c r="I25" s="23">
        <f>SUM(I26:I27)</f>
        <v>336.44980430200002</v>
      </c>
      <c r="J25" s="24">
        <f>(H25-G25)/G25</f>
        <v>-0.34755516011574489</v>
      </c>
      <c r="K25" s="25">
        <f>(I25-H25)/H25</f>
        <v>4.1865118433073722E-2</v>
      </c>
    </row>
    <row r="26" spans="1:11" x14ac:dyDescent="0.25">
      <c r="A26" s="26" t="s">
        <v>26</v>
      </c>
      <c r="B26" s="30">
        <v>768.08758615500005</v>
      </c>
      <c r="C26" s="30">
        <v>600.12841875799995</v>
      </c>
      <c r="D26" s="30">
        <v>548.46163915900001</v>
      </c>
      <c r="E26" s="28">
        <f>(C26-B26)/B26</f>
        <v>-0.21867189422731531</v>
      </c>
      <c r="F26" s="29">
        <f>(D26-C26)/C26</f>
        <v>-8.6092872765344608E-2</v>
      </c>
      <c r="G26" s="30">
        <v>494.95416278300002</v>
      </c>
      <c r="H26" s="30">
        <v>322.93028948699998</v>
      </c>
      <c r="I26" s="30">
        <v>336.44980430200002</v>
      </c>
      <c r="J26" s="28">
        <f>(H26-G26)/G26</f>
        <v>-0.34755516011574489</v>
      </c>
      <c r="K26" s="29">
        <f>(I26-H26)/H26</f>
        <v>4.1865118433073722E-2</v>
      </c>
    </row>
    <row r="27" spans="1:11" x14ac:dyDescent="0.25">
      <c r="A27" s="26" t="s">
        <v>27</v>
      </c>
      <c r="B27" s="30">
        <v>0</v>
      </c>
      <c r="C27" s="30">
        <v>0</v>
      </c>
      <c r="D27" s="30">
        <v>0</v>
      </c>
      <c r="E27" s="28"/>
      <c r="F27" s="29"/>
      <c r="G27" s="27">
        <v>0</v>
      </c>
      <c r="H27" s="27">
        <v>0</v>
      </c>
      <c r="I27" s="27">
        <v>0</v>
      </c>
      <c r="J27" s="28"/>
      <c r="K27" s="29"/>
    </row>
    <row r="28" spans="1:11" x14ac:dyDescent="0.25">
      <c r="A28" s="26"/>
      <c r="B28" s="27"/>
      <c r="C28" s="27"/>
      <c r="D28" s="27"/>
      <c r="E28" s="28"/>
      <c r="F28" s="29"/>
      <c r="G28" s="27"/>
      <c r="H28" s="27"/>
      <c r="I28" s="27"/>
      <c r="J28" s="28"/>
      <c r="K28" s="29"/>
    </row>
    <row r="29" spans="1:11" x14ac:dyDescent="0.25">
      <c r="A29" s="22" t="s">
        <v>30</v>
      </c>
      <c r="B29" s="23">
        <f>SUM(B30:B31)</f>
        <v>3214.0469116769996</v>
      </c>
      <c r="C29" s="23">
        <f>SUM(C30:C31)</f>
        <v>2882.04930375</v>
      </c>
      <c r="D29" s="23">
        <f>SUM(D30:D31)</f>
        <v>2807.70275502</v>
      </c>
      <c r="E29" s="24">
        <f t="shared" ref="E29:F31" si="2">(C29-B29)/B29</f>
        <v>-0.10329581896294492</v>
      </c>
      <c r="F29" s="25">
        <f t="shared" si="2"/>
        <v>-2.5796418067263259E-2</v>
      </c>
      <c r="G29" s="23">
        <f>SUM(G30:G31)</f>
        <v>2125.1790009820002</v>
      </c>
      <c r="H29" s="23">
        <f>SUM(H30:H31)</f>
        <v>1986.780617289</v>
      </c>
      <c r="I29" s="23">
        <f>SUM(I30:I31)</f>
        <v>2029.970332331</v>
      </c>
      <c r="J29" s="24">
        <f t="shared" ref="J29:K31" si="3">(H29-G29)/G29</f>
        <v>-6.5123165450556963E-2</v>
      </c>
      <c r="K29" s="25">
        <f t="shared" si="3"/>
        <v>2.1738542577958698E-2</v>
      </c>
    </row>
    <row r="30" spans="1:11" x14ac:dyDescent="0.25">
      <c r="A30" s="26" t="s">
        <v>26</v>
      </c>
      <c r="B30" s="30">
        <f t="shared" ref="B30:D31" si="4">B34+B38</f>
        <v>125.344668462</v>
      </c>
      <c r="C30" s="30">
        <f t="shared" si="4"/>
        <v>124.165710186</v>
      </c>
      <c r="D30" s="30">
        <f t="shared" si="4"/>
        <v>120.945954048</v>
      </c>
      <c r="E30" s="28">
        <f t="shared" si="2"/>
        <v>-9.4057313363704875E-3</v>
      </c>
      <c r="F30" s="29">
        <f t="shared" si="2"/>
        <v>-2.5931121669394919E-2</v>
      </c>
      <c r="G30" s="30">
        <f t="shared" ref="G30:I31" si="5">G34+G38</f>
        <v>368.73060537099997</v>
      </c>
      <c r="H30" s="30">
        <f t="shared" si="5"/>
        <v>383.31908748500001</v>
      </c>
      <c r="I30" s="30">
        <f t="shared" si="5"/>
        <v>430.80926681200003</v>
      </c>
      <c r="J30" s="28">
        <f t="shared" si="3"/>
        <v>3.9564066289864322E-2</v>
      </c>
      <c r="K30" s="29">
        <f t="shared" si="3"/>
        <v>0.12389202854099562</v>
      </c>
    </row>
    <row r="31" spans="1:11" x14ac:dyDescent="0.25">
      <c r="A31" s="26" t="s">
        <v>27</v>
      </c>
      <c r="B31" s="30">
        <f t="shared" si="4"/>
        <v>3088.7022432149997</v>
      </c>
      <c r="C31" s="30">
        <f t="shared" si="4"/>
        <v>2757.883593564</v>
      </c>
      <c r="D31" s="30">
        <f t="shared" si="4"/>
        <v>2686.7568009719998</v>
      </c>
      <c r="E31" s="28">
        <f t="shared" si="2"/>
        <v>-0.10710603470364106</v>
      </c>
      <c r="F31" s="29">
        <f t="shared" si="2"/>
        <v>-2.5790353428254493E-2</v>
      </c>
      <c r="G31" s="30">
        <f t="shared" si="5"/>
        <v>1756.4483956110003</v>
      </c>
      <c r="H31" s="30">
        <f t="shared" si="5"/>
        <v>1603.4615298040001</v>
      </c>
      <c r="I31" s="30">
        <f t="shared" si="5"/>
        <v>1599.161065519</v>
      </c>
      <c r="J31" s="28">
        <f t="shared" si="3"/>
        <v>-8.7100119872170798E-2</v>
      </c>
      <c r="K31" s="29">
        <f t="shared" si="3"/>
        <v>-2.6819878151524835E-3</v>
      </c>
    </row>
    <row r="32" spans="1:11" x14ac:dyDescent="0.25">
      <c r="A32" s="26"/>
      <c r="B32" s="27"/>
      <c r="C32" s="27"/>
      <c r="D32" s="27"/>
      <c r="E32" s="28"/>
      <c r="F32" s="29"/>
      <c r="G32" s="27"/>
      <c r="H32" s="27"/>
      <c r="I32" s="27"/>
      <c r="J32" s="28"/>
      <c r="K32" s="29"/>
    </row>
    <row r="33" spans="1:11" x14ac:dyDescent="0.25">
      <c r="A33" s="22" t="s">
        <v>31</v>
      </c>
      <c r="B33" s="23">
        <f>SUM(B34:B35)</f>
        <v>2626.6251569699998</v>
      </c>
      <c r="C33" s="23">
        <f>SUM(C34:C35)</f>
        <v>2361.0211432669998</v>
      </c>
      <c r="D33" s="23">
        <f>SUM(D34:D35)</f>
        <v>2301.4629099449999</v>
      </c>
      <c r="E33" s="24">
        <f t="shared" ref="E33:F35" si="6">(C33-B33)/B33</f>
        <v>-0.10111987734458205</v>
      </c>
      <c r="F33" s="25">
        <f t="shared" si="6"/>
        <v>-2.5225624722524875E-2</v>
      </c>
      <c r="G33" s="23">
        <f>SUM(G34:G35)</f>
        <v>1805.8777361480002</v>
      </c>
      <c r="H33" s="23">
        <f>SUM(H34:H35)</f>
        <v>1694.1630259890001</v>
      </c>
      <c r="I33" s="23">
        <f>SUM(I34:I35)</f>
        <v>1713.3144329050001</v>
      </c>
      <c r="J33" s="24">
        <f t="shared" ref="J33:K35" si="7">(H33-G33)/G33</f>
        <v>-6.1861724037470804E-2</v>
      </c>
      <c r="K33" s="25">
        <f t="shared" si="7"/>
        <v>1.130434711548497E-2</v>
      </c>
    </row>
    <row r="34" spans="1:11" x14ac:dyDescent="0.25">
      <c r="A34" s="26" t="s">
        <v>26</v>
      </c>
      <c r="B34" s="30">
        <v>106.11873544700001</v>
      </c>
      <c r="C34" s="30">
        <v>111.32510318</v>
      </c>
      <c r="D34" s="30">
        <v>105.822352845</v>
      </c>
      <c r="E34" s="28">
        <f t="shared" si="6"/>
        <v>4.9061720449922477E-2</v>
      </c>
      <c r="F34" s="29">
        <f t="shared" si="6"/>
        <v>-4.942955521992809E-2</v>
      </c>
      <c r="G34" s="30">
        <v>302.59235475899999</v>
      </c>
      <c r="H34" s="30">
        <v>321.355388463</v>
      </c>
      <c r="I34" s="30">
        <v>365.21435084300003</v>
      </c>
      <c r="J34" s="28">
        <f t="shared" si="7"/>
        <v>6.20076264614942E-2</v>
      </c>
      <c r="K34" s="29">
        <f t="shared" si="7"/>
        <v>0.13648117926315662</v>
      </c>
    </row>
    <row r="35" spans="1:11" x14ac:dyDescent="0.25">
      <c r="A35" s="26" t="s">
        <v>27</v>
      </c>
      <c r="B35" s="30">
        <v>2520.506421523</v>
      </c>
      <c r="C35" s="30">
        <v>2249.6960400869998</v>
      </c>
      <c r="D35" s="30">
        <v>2195.6405571</v>
      </c>
      <c r="E35" s="28">
        <f t="shared" si="6"/>
        <v>-0.10744284526454993</v>
      </c>
      <c r="F35" s="29">
        <f t="shared" si="6"/>
        <v>-2.4027905114199052E-2</v>
      </c>
      <c r="G35" s="30">
        <v>1503.2853813890001</v>
      </c>
      <c r="H35" s="30">
        <v>1372.807637526</v>
      </c>
      <c r="I35" s="30">
        <v>1348.100082062</v>
      </c>
      <c r="J35" s="28">
        <f t="shared" si="7"/>
        <v>-8.6795059326953458E-2</v>
      </c>
      <c r="K35" s="29">
        <f t="shared" si="7"/>
        <v>-1.799782780093406E-2</v>
      </c>
    </row>
    <row r="36" spans="1:11" x14ac:dyDescent="0.25">
      <c r="A36" s="26"/>
      <c r="B36" s="27"/>
      <c r="C36" s="27"/>
      <c r="D36" s="27"/>
      <c r="E36" s="28"/>
      <c r="F36" s="29"/>
      <c r="G36" s="27"/>
      <c r="H36" s="27"/>
      <c r="I36" s="27"/>
      <c r="J36" s="28"/>
      <c r="K36" s="29"/>
    </row>
    <row r="37" spans="1:11" x14ac:dyDescent="0.25">
      <c r="A37" s="22" t="s">
        <v>32</v>
      </c>
      <c r="B37" s="23">
        <f>SUM(B38:B39)</f>
        <v>587.42175470699999</v>
      </c>
      <c r="C37" s="23">
        <f>SUM(C38:C39)</f>
        <v>521.02816048299997</v>
      </c>
      <c r="D37" s="23">
        <f>SUM(D38:D39)</f>
        <v>506.23984507500001</v>
      </c>
      <c r="E37" s="24">
        <f t="shared" ref="E37:F39" si="8">(C37-B37)/B37</f>
        <v>-0.11302542626654417</v>
      </c>
      <c r="F37" s="25">
        <f t="shared" si="8"/>
        <v>-2.8382948426992884E-2</v>
      </c>
      <c r="G37" s="23">
        <f>SUM(G38:G39)</f>
        <v>319.30126483399999</v>
      </c>
      <c r="H37" s="23">
        <f>SUM(H38:H39)</f>
        <v>292.61759130000002</v>
      </c>
      <c r="I37" s="23">
        <f>SUM(I38:I39)</f>
        <v>316.65589942600002</v>
      </c>
      <c r="J37" s="24">
        <f t="shared" ref="J37:K39" si="9">(H37-G37)/G37</f>
        <v>-8.3568956571069095E-2</v>
      </c>
      <c r="K37" s="25">
        <f t="shared" si="9"/>
        <v>8.2149224245904054E-2</v>
      </c>
    </row>
    <row r="38" spans="1:11" x14ac:dyDescent="0.25">
      <c r="A38" s="26" t="s">
        <v>26</v>
      </c>
      <c r="B38" s="30">
        <v>19.225933014999999</v>
      </c>
      <c r="C38" s="30">
        <v>12.840607006000001</v>
      </c>
      <c r="D38" s="30">
        <v>15.123601203</v>
      </c>
      <c r="E38" s="28">
        <f t="shared" si="8"/>
        <v>-0.33212047519452975</v>
      </c>
      <c r="F38" s="29">
        <f t="shared" si="8"/>
        <v>0.17779488118694306</v>
      </c>
      <c r="G38" s="30">
        <v>66.138250611999993</v>
      </c>
      <c r="H38" s="30">
        <v>61.963699022</v>
      </c>
      <c r="I38" s="30">
        <v>65.594915968999999</v>
      </c>
      <c r="J38" s="28">
        <f t="shared" si="9"/>
        <v>-6.31185668107552E-2</v>
      </c>
      <c r="K38" s="29">
        <f t="shared" si="9"/>
        <v>5.8602326915808356E-2</v>
      </c>
    </row>
    <row r="39" spans="1:11" x14ac:dyDescent="0.25">
      <c r="A39" s="26" t="s">
        <v>27</v>
      </c>
      <c r="B39" s="30">
        <v>568.19582169199998</v>
      </c>
      <c r="C39" s="30">
        <v>508.18755347699999</v>
      </c>
      <c r="D39" s="30">
        <v>491.11624387199998</v>
      </c>
      <c r="E39" s="28">
        <f t="shared" si="8"/>
        <v>-0.1056119491275113</v>
      </c>
      <c r="F39" s="29">
        <f t="shared" si="8"/>
        <v>-3.3592537810496849E-2</v>
      </c>
      <c r="G39" s="30">
        <v>253.16301422200002</v>
      </c>
      <c r="H39" s="30">
        <v>230.653892278</v>
      </c>
      <c r="I39" s="30">
        <v>251.06098345699999</v>
      </c>
      <c r="J39" s="28">
        <f t="shared" si="9"/>
        <v>-8.8911573490200443E-2</v>
      </c>
      <c r="K39" s="29">
        <f t="shared" si="9"/>
        <v>8.8474948232843853E-2</v>
      </c>
    </row>
    <row r="40" spans="1:11" x14ac:dyDescent="0.25">
      <c r="A40" s="26"/>
      <c r="B40" s="27"/>
      <c r="C40" s="27"/>
      <c r="D40" s="27"/>
      <c r="E40" s="28"/>
      <c r="F40" s="29"/>
      <c r="G40" s="27"/>
      <c r="H40" s="27"/>
      <c r="I40" s="27"/>
      <c r="J40" s="28"/>
      <c r="K40" s="29"/>
    </row>
    <row r="41" spans="1:11" x14ac:dyDescent="0.25">
      <c r="A41" s="22" t="s">
        <v>33</v>
      </c>
      <c r="B41" s="23">
        <f t="shared" ref="B41:D41" si="10">B42+B43</f>
        <v>7026.6287956229999</v>
      </c>
      <c r="C41" s="23">
        <f t="shared" si="10"/>
        <v>7163.9757951060001</v>
      </c>
      <c r="D41" s="23">
        <f t="shared" si="10"/>
        <v>6993.0733503770007</v>
      </c>
      <c r="E41" s="24">
        <f t="shared" ref="E41:F43" si="11">(C41-B41)/B41</f>
        <v>1.9546642277240529E-2</v>
      </c>
      <c r="F41" s="25">
        <f t="shared" si="11"/>
        <v>-2.3855809904571389E-2</v>
      </c>
      <c r="G41" s="23">
        <f t="shared" ref="G41:I41" si="12">G42+G43</f>
        <v>7319.7674580460007</v>
      </c>
      <c r="H41" s="23">
        <f t="shared" si="12"/>
        <v>7175.6564209099997</v>
      </c>
      <c r="I41" s="23">
        <f t="shared" si="12"/>
        <v>8388.638242631001</v>
      </c>
      <c r="J41" s="24">
        <f t="shared" ref="J41:K43" si="13">(H41-G41)/G41</f>
        <v>-1.9687925601733686E-2</v>
      </c>
      <c r="K41" s="25">
        <f t="shared" si="13"/>
        <v>0.1690412347762846</v>
      </c>
    </row>
    <row r="42" spans="1:11" x14ac:dyDescent="0.25">
      <c r="A42" s="26" t="s">
        <v>26</v>
      </c>
      <c r="B42" s="30">
        <f t="shared" ref="B42:D43" si="14">B46+B50</f>
        <v>541.26343040099994</v>
      </c>
      <c r="C42" s="30">
        <f t="shared" si="14"/>
        <v>471.67870639500001</v>
      </c>
      <c r="D42" s="30">
        <f t="shared" si="14"/>
        <v>554.67359703500006</v>
      </c>
      <c r="E42" s="28">
        <f t="shared" si="11"/>
        <v>-0.12855981043176601</v>
      </c>
      <c r="F42" s="29">
        <f t="shared" si="11"/>
        <v>0.17595640743319302</v>
      </c>
      <c r="G42" s="30">
        <f t="shared" ref="G42:I43" si="15">G46+G50</f>
        <v>3959.6565602690002</v>
      </c>
      <c r="H42" s="30">
        <f t="shared" si="15"/>
        <v>3937.5346462489997</v>
      </c>
      <c r="I42" s="30">
        <f t="shared" si="15"/>
        <v>5007.3744961760003</v>
      </c>
      <c r="J42" s="28">
        <f t="shared" si="13"/>
        <v>-5.5868264540846124E-3</v>
      </c>
      <c r="K42" s="29">
        <f t="shared" si="13"/>
        <v>0.27170296798433469</v>
      </c>
    </row>
    <row r="43" spans="1:11" x14ac:dyDescent="0.25">
      <c r="A43" s="26" t="s">
        <v>27</v>
      </c>
      <c r="B43" s="30">
        <f t="shared" si="14"/>
        <v>6485.365365222</v>
      </c>
      <c r="C43" s="30">
        <f t="shared" si="14"/>
        <v>6692.2970887110005</v>
      </c>
      <c r="D43" s="30">
        <f t="shared" si="14"/>
        <v>6438.3997533420006</v>
      </c>
      <c r="E43" s="28">
        <f t="shared" si="11"/>
        <v>3.1907488913219768E-2</v>
      </c>
      <c r="F43" s="29">
        <f t="shared" si="11"/>
        <v>-3.7938742408386246E-2</v>
      </c>
      <c r="G43" s="30">
        <f t="shared" si="15"/>
        <v>3360.110897777</v>
      </c>
      <c r="H43" s="30">
        <f t="shared" si="15"/>
        <v>3238.121774661</v>
      </c>
      <c r="I43" s="30">
        <f t="shared" si="15"/>
        <v>3381.2637464549998</v>
      </c>
      <c r="J43" s="28">
        <f t="shared" si="13"/>
        <v>-3.6305088381668051E-2</v>
      </c>
      <c r="K43" s="29">
        <f t="shared" si="13"/>
        <v>4.420524666926258E-2</v>
      </c>
    </row>
    <row r="44" spans="1:11" x14ac:dyDescent="0.25">
      <c r="A44" s="26"/>
      <c r="B44" s="27"/>
      <c r="C44" s="27"/>
      <c r="D44" s="27"/>
      <c r="E44" s="28"/>
      <c r="F44" s="29"/>
      <c r="G44" s="27"/>
      <c r="H44" s="27"/>
      <c r="I44" s="27"/>
      <c r="J44" s="28"/>
      <c r="K44" s="29"/>
    </row>
    <row r="45" spans="1:11" x14ac:dyDescent="0.25">
      <c r="A45" s="22" t="s">
        <v>34</v>
      </c>
      <c r="B45" s="23">
        <f>SUM(B46:B47)</f>
        <v>2752.2522816310002</v>
      </c>
      <c r="C45" s="23">
        <f>SUM(C46:C47)</f>
        <v>2845.857489515</v>
      </c>
      <c r="D45" s="23">
        <f>SUM(D46:D47)</f>
        <v>2843.2269352860003</v>
      </c>
      <c r="E45" s="24">
        <f t="shared" ref="E45:F47" si="16">(C45-B45)/B45</f>
        <v>3.4010402501520987E-2</v>
      </c>
      <c r="F45" s="25">
        <f t="shared" si="16"/>
        <v>-9.2434503087082079E-4</v>
      </c>
      <c r="G45" s="23">
        <f>SUM(G46:G47)</f>
        <v>4640.9544723360004</v>
      </c>
      <c r="H45" s="23">
        <f>SUM(H46:H47)</f>
        <v>4549.903271786</v>
      </c>
      <c r="I45" s="23">
        <f>SUM(I46:I47)</f>
        <v>5448.8087552830002</v>
      </c>
      <c r="J45" s="24">
        <f t="shared" ref="J45:K47" si="17">(H45-G45)/G45</f>
        <v>-1.9619067821660893E-2</v>
      </c>
      <c r="K45" s="25">
        <f t="shared" si="17"/>
        <v>0.19756584476666195</v>
      </c>
    </row>
    <row r="46" spans="1:11" x14ac:dyDescent="0.25">
      <c r="A46" s="26" t="s">
        <v>26</v>
      </c>
      <c r="B46" s="30">
        <v>474.66149184199998</v>
      </c>
      <c r="C46" s="30">
        <v>407.76281432799999</v>
      </c>
      <c r="D46" s="30">
        <v>476.57543513100001</v>
      </c>
      <c r="E46" s="28">
        <f t="shared" si="16"/>
        <v>-0.14093976162757368</v>
      </c>
      <c r="F46" s="29">
        <f t="shared" si="16"/>
        <v>0.16875648878479607</v>
      </c>
      <c r="G46" s="30">
        <v>3140.3810599990002</v>
      </c>
      <c r="H46" s="30">
        <v>3121.1508212869999</v>
      </c>
      <c r="I46" s="30">
        <v>3854.7682958570003</v>
      </c>
      <c r="J46" s="28">
        <f t="shared" si="17"/>
        <v>-6.1235367124543869E-3</v>
      </c>
      <c r="K46" s="29">
        <f t="shared" si="17"/>
        <v>0.23504710812644897</v>
      </c>
    </row>
    <row r="47" spans="1:11" x14ac:dyDescent="0.25">
      <c r="A47" s="26" t="s">
        <v>27</v>
      </c>
      <c r="B47" s="30">
        <v>2277.5907897890002</v>
      </c>
      <c r="C47" s="30">
        <v>2438.0946751870001</v>
      </c>
      <c r="D47" s="30">
        <v>2366.6515001550001</v>
      </c>
      <c r="E47" s="28">
        <f t="shared" si="16"/>
        <v>7.0470905536489867E-2</v>
      </c>
      <c r="F47" s="29">
        <f t="shared" si="16"/>
        <v>-2.9302871524675457E-2</v>
      </c>
      <c r="G47" s="30">
        <v>1500.573412337</v>
      </c>
      <c r="H47" s="30">
        <v>1428.7524504990001</v>
      </c>
      <c r="I47" s="30">
        <v>1594.0404594259999</v>
      </c>
      <c r="J47" s="28">
        <f t="shared" si="17"/>
        <v>-4.7862344652732189E-2</v>
      </c>
      <c r="K47" s="29">
        <f t="shared" si="17"/>
        <v>0.11568694693700923</v>
      </c>
    </row>
    <row r="48" spans="1:11" x14ac:dyDescent="0.25">
      <c r="A48" s="26"/>
      <c r="B48" s="27"/>
      <c r="C48" s="27"/>
      <c r="D48" s="27"/>
      <c r="E48" s="28"/>
      <c r="F48" s="29"/>
      <c r="G48" s="27"/>
      <c r="H48" s="27"/>
      <c r="I48" s="27"/>
      <c r="J48" s="28"/>
      <c r="K48" s="29"/>
    </row>
    <row r="49" spans="1:11" x14ac:dyDescent="0.25">
      <c r="A49" s="22" t="s">
        <v>35</v>
      </c>
      <c r="B49" s="23">
        <f>SUM(B50:B51)</f>
        <v>4274.3765139919997</v>
      </c>
      <c r="C49" s="23">
        <f>SUM(C50:C51)</f>
        <v>4318.1183055909996</v>
      </c>
      <c r="D49" s="23">
        <f>SUM(D50:D51)</f>
        <v>4149.8464150910004</v>
      </c>
      <c r="E49" s="24">
        <f t="shared" ref="E49:F51" si="18">(C49-B49)/B49</f>
        <v>1.0233490535008546E-2</v>
      </c>
      <c r="F49" s="25">
        <f t="shared" si="18"/>
        <v>-3.8968800433773362E-2</v>
      </c>
      <c r="G49" s="23">
        <f>SUM(G50:G51)</f>
        <v>2678.8129857100002</v>
      </c>
      <c r="H49" s="23">
        <f>SUM(H50:H51)</f>
        <v>2625.7531491239997</v>
      </c>
      <c r="I49" s="23">
        <f>SUM(I50:I51)</f>
        <v>2939.8294873479999</v>
      </c>
      <c r="J49" s="24">
        <f t="shared" ref="J49:K51" si="19">(H49-G49)/G49</f>
        <v>-1.9807219417348539E-2</v>
      </c>
      <c r="K49" s="25">
        <f t="shared" si="19"/>
        <v>0.11961380997630411</v>
      </c>
    </row>
    <row r="50" spans="1:11" x14ac:dyDescent="0.25">
      <c r="A50" s="26" t="s">
        <v>26</v>
      </c>
      <c r="B50" s="30">
        <v>66.601938559000004</v>
      </c>
      <c r="C50" s="30">
        <v>63.915892067000001</v>
      </c>
      <c r="D50" s="30">
        <v>78.098161903999994</v>
      </c>
      <c r="E50" s="28">
        <f t="shared" si="18"/>
        <v>-4.0329854507471147E-2</v>
      </c>
      <c r="F50" s="29">
        <f t="shared" si="18"/>
        <v>0.22188957047072724</v>
      </c>
      <c r="G50" s="30">
        <v>819.27550027000007</v>
      </c>
      <c r="H50" s="30">
        <v>816.38382496200006</v>
      </c>
      <c r="I50" s="30">
        <v>1152.606200319</v>
      </c>
      <c r="J50" s="28">
        <f t="shared" si="19"/>
        <v>-3.5295517894127484E-3</v>
      </c>
      <c r="K50" s="29">
        <f t="shared" si="19"/>
        <v>0.41184350433774203</v>
      </c>
    </row>
    <row r="51" spans="1:11" x14ac:dyDescent="0.25">
      <c r="A51" s="26" t="s">
        <v>27</v>
      </c>
      <c r="B51" s="30">
        <v>4207.7745754329999</v>
      </c>
      <c r="C51" s="30">
        <v>4254.2024135239999</v>
      </c>
      <c r="D51" s="30">
        <v>4071.748253187</v>
      </c>
      <c r="E51" s="28">
        <f t="shared" si="18"/>
        <v>1.1033822572641589E-2</v>
      </c>
      <c r="F51" s="29">
        <f t="shared" si="18"/>
        <v>-4.2887982893569605E-2</v>
      </c>
      <c r="G51" s="30">
        <v>1859.53748544</v>
      </c>
      <c r="H51" s="30">
        <v>1809.3693241619999</v>
      </c>
      <c r="I51" s="30">
        <v>1787.2232870289999</v>
      </c>
      <c r="J51" s="28">
        <f t="shared" si="19"/>
        <v>-2.6978838378259089E-2</v>
      </c>
      <c r="K51" s="29">
        <f t="shared" si="19"/>
        <v>-1.223964440938931E-2</v>
      </c>
    </row>
    <row r="52" spans="1:11" x14ac:dyDescent="0.25">
      <c r="A52" s="26"/>
      <c r="B52" s="27"/>
      <c r="C52" s="27"/>
      <c r="D52" s="27"/>
      <c r="E52" s="28"/>
      <c r="F52" s="29"/>
      <c r="G52" s="27"/>
      <c r="H52" s="27"/>
      <c r="I52" s="27"/>
      <c r="J52" s="28"/>
      <c r="K52" s="29"/>
    </row>
    <row r="53" spans="1:11" x14ac:dyDescent="0.25">
      <c r="A53" s="22" t="s">
        <v>36</v>
      </c>
      <c r="B53" s="23">
        <f>SUM(B54:B55)</f>
        <v>1786.1016101069999</v>
      </c>
      <c r="C53" s="23">
        <f>SUM(C54:C55)</f>
        <v>1617.0967590810001</v>
      </c>
      <c r="D53" s="23">
        <f>SUM(D54:D55)</f>
        <v>1821.0422973919999</v>
      </c>
      <c r="E53" s="24">
        <f t="shared" ref="E53:F55" si="20">(C53-B53)/B53</f>
        <v>-9.4622192863862489E-2</v>
      </c>
      <c r="F53" s="25">
        <f t="shared" si="20"/>
        <v>0.12611832728358355</v>
      </c>
      <c r="G53" s="23">
        <f>SUM(G54:G55)</f>
        <v>3673.38814155</v>
      </c>
      <c r="H53" s="23">
        <f>SUM(H54:H55)</f>
        <v>3552.7245865410005</v>
      </c>
      <c r="I53" s="23">
        <f>SUM(I54:I55)</f>
        <v>3728.8337402919997</v>
      </c>
      <c r="J53" s="24">
        <f t="shared" ref="J53:K55" si="21">(H53-G53)/G53</f>
        <v>-3.2848027586348416E-2</v>
      </c>
      <c r="K53" s="25">
        <f t="shared" si="21"/>
        <v>4.9570167757490707E-2</v>
      </c>
    </row>
    <row r="54" spans="1:11" x14ac:dyDescent="0.25">
      <c r="A54" s="26" t="s">
        <v>26</v>
      </c>
      <c r="B54" s="30">
        <v>640.79542376199993</v>
      </c>
      <c r="C54" s="30">
        <v>520.16183155900001</v>
      </c>
      <c r="D54" s="30">
        <v>521.35777374899999</v>
      </c>
      <c r="E54" s="28">
        <f t="shared" si="20"/>
        <v>-0.1882560139003191</v>
      </c>
      <c r="F54" s="29">
        <f t="shared" si="20"/>
        <v>2.2991732907729338E-3</v>
      </c>
      <c r="G54" s="30">
        <v>2565.2624733140001</v>
      </c>
      <c r="H54" s="30">
        <v>2381.9721148110002</v>
      </c>
      <c r="I54" s="30">
        <v>2620.9825885949999</v>
      </c>
      <c r="J54" s="28">
        <f t="shared" si="21"/>
        <v>-7.1450917950790255E-2</v>
      </c>
      <c r="K54" s="29">
        <f t="shared" si="21"/>
        <v>0.1003414239393664</v>
      </c>
    </row>
    <row r="55" spans="1:11" x14ac:dyDescent="0.25">
      <c r="A55" s="26" t="s">
        <v>27</v>
      </c>
      <c r="B55" s="30">
        <v>1145.306186345</v>
      </c>
      <c r="C55" s="30">
        <v>1096.934927522</v>
      </c>
      <c r="D55" s="30">
        <v>1299.6845236429999</v>
      </c>
      <c r="E55" s="28">
        <f t="shared" si="20"/>
        <v>-4.2234346936836691E-2</v>
      </c>
      <c r="F55" s="29">
        <f t="shared" si="20"/>
        <v>0.18483283833346045</v>
      </c>
      <c r="G55" s="30">
        <v>1108.1256682359999</v>
      </c>
      <c r="H55" s="30">
        <v>1170.75247173</v>
      </c>
      <c r="I55" s="30">
        <v>1107.851151697</v>
      </c>
      <c r="J55" s="28">
        <f t="shared" si="21"/>
        <v>5.6515975840262141E-2</v>
      </c>
      <c r="K55" s="29">
        <f t="shared" si="21"/>
        <v>-5.3727257940401264E-2</v>
      </c>
    </row>
    <row r="56" spans="1:11" x14ac:dyDescent="0.25">
      <c r="A56" s="22"/>
      <c r="B56" s="23"/>
      <c r="C56" s="23"/>
      <c r="D56" s="23"/>
      <c r="E56" s="24"/>
      <c r="F56" s="25"/>
      <c r="G56" s="23"/>
      <c r="H56" s="23"/>
      <c r="I56" s="23"/>
      <c r="J56" s="125"/>
      <c r="K56" s="126"/>
    </row>
    <row r="57" spans="1:11" x14ac:dyDescent="0.25">
      <c r="A57" s="22" t="s">
        <v>37</v>
      </c>
      <c r="B57" s="23">
        <f t="shared" ref="B57:D59" si="22">B53+B41+B29+B25+B21+B17</f>
        <v>15614.723278063997</v>
      </c>
      <c r="C57" s="23">
        <f t="shared" si="22"/>
        <v>16287.900121733999</v>
      </c>
      <c r="D57" s="23">
        <f t="shared" si="22"/>
        <v>15325.083557817001</v>
      </c>
      <c r="E57" s="24">
        <f t="shared" ref="E57:F59" si="23">(C57-B57)/B57</f>
        <v>4.3111672982107857E-2</v>
      </c>
      <c r="F57" s="25">
        <f t="shared" si="23"/>
        <v>-5.911238138256078E-2</v>
      </c>
      <c r="G57" s="23">
        <f t="shared" ref="G57:I59" si="24">G53+G41+G29+G25+G21+G17</f>
        <v>19460.458521324999</v>
      </c>
      <c r="H57" s="23">
        <f t="shared" si="24"/>
        <v>19315.323565185001</v>
      </c>
      <c r="I57" s="23">
        <f t="shared" si="24"/>
        <v>20375.547539212508</v>
      </c>
      <c r="J57" s="24">
        <f t="shared" ref="J57:K59" si="25">(H57-G57)/G57</f>
        <v>-7.4579412392034748E-3</v>
      </c>
      <c r="K57" s="25">
        <f t="shared" si="25"/>
        <v>5.4890303569054007E-2</v>
      </c>
    </row>
    <row r="58" spans="1:11" x14ac:dyDescent="0.25">
      <c r="A58" s="31" t="s">
        <v>26</v>
      </c>
      <c r="B58" s="27">
        <f t="shared" si="22"/>
        <v>4593.7524922640005</v>
      </c>
      <c r="C58" s="27">
        <f t="shared" si="22"/>
        <v>5454.4219704130001</v>
      </c>
      <c r="D58" s="27">
        <f t="shared" si="22"/>
        <v>4594.7332490219997</v>
      </c>
      <c r="E58" s="28">
        <f t="shared" si="23"/>
        <v>0.18735651944644155</v>
      </c>
      <c r="F58" s="29">
        <f t="shared" si="23"/>
        <v>-0.1576131670879703</v>
      </c>
      <c r="G58" s="27">
        <f t="shared" si="24"/>
        <v>13111.579023296999</v>
      </c>
      <c r="H58" s="27">
        <f t="shared" si="24"/>
        <v>13133.1768381</v>
      </c>
      <c r="I58" s="27">
        <f t="shared" si="24"/>
        <v>14169.297627080503</v>
      </c>
      <c r="J58" s="28">
        <f t="shared" si="25"/>
        <v>1.6472321727707422E-3</v>
      </c>
      <c r="K58" s="29">
        <f t="shared" si="25"/>
        <v>7.8893385945635386E-2</v>
      </c>
    </row>
    <row r="59" spans="1:11" x14ac:dyDescent="0.25">
      <c r="A59" s="31" t="s">
        <v>27</v>
      </c>
      <c r="B59" s="27">
        <f t="shared" si="22"/>
        <v>11020.9707858</v>
      </c>
      <c r="C59" s="27">
        <f t="shared" si="22"/>
        <v>10833.478151321002</v>
      </c>
      <c r="D59" s="27">
        <f t="shared" si="22"/>
        <v>10730.350308795001</v>
      </c>
      <c r="E59" s="28">
        <f t="shared" si="23"/>
        <v>-1.7012352008098388E-2</v>
      </c>
      <c r="F59" s="29">
        <f t="shared" si="23"/>
        <v>-9.5193659031310805E-3</v>
      </c>
      <c r="G59" s="27">
        <f t="shared" si="24"/>
        <v>6348.8794980279999</v>
      </c>
      <c r="H59" s="27">
        <f t="shared" si="24"/>
        <v>6182.1467270849998</v>
      </c>
      <c r="I59" s="27">
        <f t="shared" si="24"/>
        <v>6206.2499121319997</v>
      </c>
      <c r="J59" s="28">
        <f t="shared" si="25"/>
        <v>-2.6261763354429441E-2</v>
      </c>
      <c r="K59" s="29">
        <f t="shared" si="25"/>
        <v>3.8988374283321172E-3</v>
      </c>
    </row>
    <row r="60" spans="1:11" ht="15.75" thickBot="1" x14ac:dyDescent="0.3">
      <c r="A60" s="32"/>
      <c r="B60" s="33"/>
      <c r="C60" s="33"/>
      <c r="D60" s="33"/>
      <c r="E60" s="33"/>
      <c r="F60" s="34"/>
      <c r="G60" s="33"/>
      <c r="H60" s="33"/>
      <c r="I60" s="33"/>
      <c r="J60" s="33"/>
      <c r="K60" s="92"/>
    </row>
    <row r="61" spans="1:11" x14ac:dyDescent="0.25">
      <c r="A61" s="35"/>
      <c r="B61" s="36"/>
      <c r="C61" s="36"/>
      <c r="D61" s="36"/>
      <c r="E61" s="36"/>
      <c r="F61" s="36"/>
      <c r="G61" s="36"/>
      <c r="H61" s="36"/>
      <c r="I61" s="36"/>
      <c r="J61" s="36"/>
    </row>
    <row r="62" spans="1:11" ht="15.75" thickBot="1" x14ac:dyDescent="0.3">
      <c r="A62" s="35"/>
      <c r="B62" s="33"/>
      <c r="C62" s="33"/>
      <c r="D62" s="33"/>
      <c r="E62" s="36"/>
      <c r="F62" s="127"/>
      <c r="G62" s="127"/>
      <c r="H62" s="127"/>
      <c r="I62" s="127"/>
      <c r="J62" s="36"/>
    </row>
    <row r="63" spans="1:11" ht="15.75" thickBot="1" x14ac:dyDescent="0.3">
      <c r="A63" s="128"/>
      <c r="B63" s="37" t="s">
        <v>64</v>
      </c>
      <c r="C63" s="37" t="s">
        <v>65</v>
      </c>
      <c r="D63" s="37" t="s">
        <v>66</v>
      </c>
      <c r="E63" s="38"/>
      <c r="F63" s="127"/>
      <c r="G63" s="127"/>
      <c r="H63" s="127"/>
      <c r="I63" s="127"/>
    </row>
    <row r="64" spans="1:11" x14ac:dyDescent="0.25">
      <c r="A64" s="40" t="s">
        <v>38</v>
      </c>
      <c r="B64" s="43">
        <f>B57-G57</f>
        <v>-3845.7352432610023</v>
      </c>
      <c r="C64" s="43">
        <f t="shared" ref="C64:D66" si="26">C57-H57</f>
        <v>-3027.4234434510017</v>
      </c>
      <c r="D64" s="44">
        <f t="shared" si="26"/>
        <v>-5050.4639813955073</v>
      </c>
      <c r="E64" s="38"/>
      <c r="F64" s="127"/>
      <c r="G64" s="127"/>
      <c r="H64" s="127"/>
      <c r="I64" s="127"/>
      <c r="J64" s="127"/>
      <c r="K64" s="127"/>
    </row>
    <row r="65" spans="1:11" x14ac:dyDescent="0.25">
      <c r="A65" s="31" t="s">
        <v>26</v>
      </c>
      <c r="B65" s="43">
        <f>B58-G58</f>
        <v>-8517.8265310329989</v>
      </c>
      <c r="C65" s="43">
        <f t="shared" si="26"/>
        <v>-7678.7548676870001</v>
      </c>
      <c r="D65" s="44">
        <f t="shared" si="26"/>
        <v>-9574.5643780585033</v>
      </c>
      <c r="E65" s="38"/>
      <c r="F65" s="127"/>
      <c r="G65" s="127"/>
      <c r="H65" s="127"/>
      <c r="I65" s="127"/>
      <c r="J65" s="127"/>
      <c r="K65" s="127"/>
    </row>
    <row r="66" spans="1:11" x14ac:dyDescent="0.25">
      <c r="A66" s="31" t="s">
        <v>27</v>
      </c>
      <c r="B66" s="43">
        <f>B59-G59</f>
        <v>4672.0912877720002</v>
      </c>
      <c r="C66" s="43">
        <f t="shared" si="26"/>
        <v>4651.331424236002</v>
      </c>
      <c r="D66" s="44">
        <f t="shared" si="26"/>
        <v>4524.1003966630014</v>
      </c>
      <c r="E66" s="38"/>
      <c r="F66" s="127"/>
      <c r="G66" s="127"/>
      <c r="H66" s="127"/>
      <c r="I66" s="127"/>
      <c r="J66" s="127"/>
      <c r="K66" s="127"/>
    </row>
    <row r="67" spans="1:11" x14ac:dyDescent="0.25">
      <c r="A67" s="31"/>
      <c r="B67" s="43"/>
      <c r="C67" s="43"/>
      <c r="D67" s="44"/>
      <c r="E67" s="38"/>
      <c r="F67" s="127"/>
      <c r="G67" s="127"/>
      <c r="H67" s="127"/>
      <c r="I67" s="127"/>
      <c r="J67" s="127"/>
      <c r="K67" s="127"/>
    </row>
    <row r="68" spans="1:11" x14ac:dyDescent="0.25">
      <c r="A68" s="22" t="s">
        <v>39</v>
      </c>
      <c r="B68" s="46">
        <f>B57/G57</f>
        <v>0.80238208472596884</v>
      </c>
      <c r="C68" s="46">
        <f t="shared" ref="C68:D70" si="27">C57/H57</f>
        <v>0.84326312560935834</v>
      </c>
      <c r="D68" s="47">
        <f>D57/I57</f>
        <v>0.75213112817331917</v>
      </c>
      <c r="E68" s="38"/>
      <c r="F68" s="127"/>
      <c r="G68" s="127"/>
      <c r="H68" s="127"/>
      <c r="I68" s="127"/>
      <c r="J68" s="127"/>
      <c r="K68" s="127"/>
    </row>
    <row r="69" spans="1:11" x14ac:dyDescent="0.25">
      <c r="A69" s="31" t="s">
        <v>26</v>
      </c>
      <c r="B69" s="46">
        <f>B58/G58</f>
        <v>0.35035844913123737</v>
      </c>
      <c r="C69" s="46">
        <f t="shared" si="27"/>
        <v>0.41531626640322472</v>
      </c>
      <c r="D69" s="47">
        <f t="shared" si="27"/>
        <v>0.32427388921808653</v>
      </c>
      <c r="E69" s="38"/>
      <c r="F69" s="127"/>
      <c r="G69" s="127"/>
      <c r="H69" s="127"/>
      <c r="I69" s="127"/>
      <c r="J69" s="127"/>
      <c r="K69" s="127"/>
    </row>
    <row r="70" spans="1:11" ht="15.75" thickBot="1" x14ac:dyDescent="0.3">
      <c r="A70" s="48" t="s">
        <v>27</v>
      </c>
      <c r="B70" s="49">
        <f>B59/G59</f>
        <v>1.7358922608663749</v>
      </c>
      <c r="C70" s="49">
        <f t="shared" si="27"/>
        <v>1.7523812729739583</v>
      </c>
      <c r="D70" s="50">
        <f t="shared" si="27"/>
        <v>1.7289587852109007</v>
      </c>
      <c r="E70" s="38"/>
      <c r="F70" s="127"/>
      <c r="G70" s="127"/>
      <c r="H70" s="127"/>
      <c r="I70" s="127"/>
      <c r="J70" s="127"/>
      <c r="K70" s="127"/>
    </row>
    <row r="71" spans="1:11" x14ac:dyDescent="0.25">
      <c r="F71" s="127"/>
      <c r="G71" s="127"/>
      <c r="H71" s="127"/>
      <c r="I71" s="127"/>
    </row>
  </sheetData>
  <mergeCells count="6">
    <mergeCell ref="B14:D14"/>
    <mergeCell ref="E14:F14"/>
    <mergeCell ref="G14:I14"/>
    <mergeCell ref="J14:K14"/>
    <mergeCell ref="A9:K9"/>
    <mergeCell ref="A11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FC50-02D2-4FF3-9E6F-C8FB84BF6CFF}">
  <dimension ref="A1:L54"/>
  <sheetViews>
    <sheetView workbookViewId="0">
      <selection activeCell="A9" sqref="A9:K9"/>
    </sheetView>
  </sheetViews>
  <sheetFormatPr baseColWidth="10" defaultRowHeight="15" x14ac:dyDescent="0.25"/>
  <cols>
    <col min="1" max="1" width="35.28515625" customWidth="1"/>
  </cols>
  <sheetData>
    <row r="1" spans="1:11" x14ac:dyDescent="0.25">
      <c r="A1" s="129"/>
    </row>
    <row r="2" spans="1:11" x14ac:dyDescent="0.25">
      <c r="A2" s="129"/>
    </row>
    <row r="3" spans="1:11" x14ac:dyDescent="0.25">
      <c r="A3" s="129"/>
    </row>
    <row r="4" spans="1:11" x14ac:dyDescent="0.25">
      <c r="A4" s="129"/>
    </row>
    <row r="5" spans="1:11" x14ac:dyDescent="0.25">
      <c r="A5" s="129"/>
    </row>
    <row r="6" spans="1:11" x14ac:dyDescent="0.25">
      <c r="A6" s="129"/>
    </row>
    <row r="7" spans="1:11" x14ac:dyDescent="0.25">
      <c r="A7" s="129"/>
    </row>
    <row r="8" spans="1:11" ht="7.5" customHeight="1" x14ac:dyDescent="0.25">
      <c r="A8" s="129"/>
    </row>
    <row r="9" spans="1:11" x14ac:dyDescent="0.25">
      <c r="A9" s="158" t="s">
        <v>67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</row>
    <row r="10" spans="1:11" x14ac:dyDescent="0.25">
      <c r="A10" s="129"/>
      <c r="C10" s="51"/>
      <c r="D10" s="51"/>
      <c r="E10" s="51"/>
      <c r="H10" s="51"/>
      <c r="I10" s="51"/>
      <c r="J10" s="51"/>
      <c r="K10" s="51"/>
    </row>
    <row r="11" spans="1:11" ht="15.75" x14ac:dyDescent="0.25">
      <c r="A11" s="159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</row>
    <row r="12" spans="1:11" ht="15.75" thickBot="1" x14ac:dyDescent="0.3">
      <c r="A12" s="35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5.75" thickBot="1" x14ac:dyDescent="0.3">
      <c r="A13" s="52" t="s">
        <v>20</v>
      </c>
      <c r="B13" s="130" t="s">
        <v>21</v>
      </c>
      <c r="C13" s="130"/>
      <c r="D13" s="130"/>
      <c r="E13" s="131"/>
      <c r="F13" s="132"/>
      <c r="G13" s="130" t="s">
        <v>22</v>
      </c>
      <c r="H13" s="130"/>
      <c r="I13" s="130"/>
      <c r="J13" s="131"/>
      <c r="K13" s="133"/>
    </row>
    <row r="14" spans="1:11" x14ac:dyDescent="0.25">
      <c r="A14" s="93"/>
      <c r="B14" s="94"/>
      <c r="C14" s="95" t="s">
        <v>23</v>
      </c>
      <c r="D14" s="96"/>
      <c r="E14" s="95" t="s">
        <v>40</v>
      </c>
      <c r="F14" s="97"/>
      <c r="G14" s="98"/>
      <c r="H14" s="95" t="s">
        <v>23</v>
      </c>
      <c r="I14" s="96"/>
      <c r="J14" s="95" t="s">
        <v>40</v>
      </c>
      <c r="K14" s="97"/>
    </row>
    <row r="15" spans="1:11" ht="15.75" thickBot="1" x14ac:dyDescent="0.3">
      <c r="A15" s="99"/>
      <c r="B15" s="134" t="s">
        <v>64</v>
      </c>
      <c r="C15" s="134" t="s">
        <v>65</v>
      </c>
      <c r="D15" s="134" t="s">
        <v>66</v>
      </c>
      <c r="E15" s="57" t="s">
        <v>41</v>
      </c>
      <c r="F15" s="57" t="s">
        <v>42</v>
      </c>
      <c r="G15" s="134" t="s">
        <v>64</v>
      </c>
      <c r="H15" s="134" t="s">
        <v>65</v>
      </c>
      <c r="I15" s="134" t="s">
        <v>66</v>
      </c>
      <c r="J15" s="57" t="s">
        <v>41</v>
      </c>
      <c r="K15" s="57" t="s">
        <v>42</v>
      </c>
    </row>
    <row r="16" spans="1:11" ht="15.75" thickBot="1" x14ac:dyDescent="0.3">
      <c r="A16" s="100"/>
      <c r="B16" s="101"/>
      <c r="C16" s="101"/>
      <c r="D16" s="101"/>
      <c r="E16" s="102"/>
      <c r="F16" s="103"/>
      <c r="G16" s="101"/>
      <c r="H16" s="101"/>
      <c r="I16" s="101"/>
      <c r="J16" s="102"/>
      <c r="K16" s="103"/>
    </row>
    <row r="17" spans="1:11" x14ac:dyDescent="0.25">
      <c r="A17" s="22" t="s">
        <v>43</v>
      </c>
      <c r="B17" s="54">
        <f>SUM(B18:B19)</f>
        <v>1366.5086431029999</v>
      </c>
      <c r="C17" s="54">
        <f>SUM(C18:C19)</f>
        <v>2427.315632719</v>
      </c>
      <c r="D17" s="54">
        <f>SUM(D18:D19)</f>
        <v>1875.5060611609999</v>
      </c>
      <c r="E17" s="39">
        <f t="shared" ref="E17:F19" si="0">(C17-B17)/B17</f>
        <v>0.77628999638609841</v>
      </c>
      <c r="F17" s="55">
        <f t="shared" si="0"/>
        <v>-0.22733325823798239</v>
      </c>
      <c r="G17" s="54">
        <f>SUM(G18:G19)</f>
        <v>1669.5101164960001</v>
      </c>
      <c r="H17" s="54">
        <f>SUM(H18:H19)</f>
        <v>1330.1827588189999</v>
      </c>
      <c r="I17" s="54">
        <f>SUM(I18:I19)</f>
        <v>1208.6110199745037</v>
      </c>
      <c r="J17" s="39">
        <f t="shared" ref="J17:K19" si="1">(H17-G17)/G17</f>
        <v>-0.20324965648557256</v>
      </c>
      <c r="K17" s="55">
        <f t="shared" si="1"/>
        <v>-9.1394763643180429E-2</v>
      </c>
    </row>
    <row r="18" spans="1:11" x14ac:dyDescent="0.25">
      <c r="A18" s="31" t="s">
        <v>26</v>
      </c>
      <c r="B18" s="30">
        <v>1356.1059647729999</v>
      </c>
      <c r="C18" s="30">
        <v>2406.9381354789998</v>
      </c>
      <c r="D18" s="30">
        <v>1861.062994013</v>
      </c>
      <c r="E18" s="135">
        <f t="shared" si="0"/>
        <v>0.77488942457523957</v>
      </c>
      <c r="F18" s="136">
        <f t="shared" si="0"/>
        <v>-0.22679234394089084</v>
      </c>
      <c r="G18" s="30">
        <v>1620.5583939220001</v>
      </c>
      <c r="H18" s="30">
        <v>1248.0534766789999</v>
      </c>
      <c r="I18" s="30">
        <v>1162.5222720645038</v>
      </c>
      <c r="J18" s="45">
        <f t="shared" si="1"/>
        <v>-0.22986207633128297</v>
      </c>
      <c r="K18" s="56">
        <f t="shared" si="1"/>
        <v>-6.8531682506177416E-2</v>
      </c>
    </row>
    <row r="19" spans="1:11" x14ac:dyDescent="0.25">
      <c r="A19" s="31" t="s">
        <v>27</v>
      </c>
      <c r="B19" s="30">
        <v>10.402678330000001</v>
      </c>
      <c r="C19" s="30">
        <v>20.37749724</v>
      </c>
      <c r="D19" s="30">
        <v>14.443067148000001</v>
      </c>
      <c r="E19" s="135">
        <f t="shared" si="0"/>
        <v>0.95887026336610748</v>
      </c>
      <c r="F19" s="136">
        <f t="shared" si="0"/>
        <v>-0.29122467897338306</v>
      </c>
      <c r="G19" s="30">
        <v>48.951722574000001</v>
      </c>
      <c r="H19" s="30">
        <v>82.129282140000001</v>
      </c>
      <c r="I19" s="30">
        <v>46.088747910000002</v>
      </c>
      <c r="J19" s="45">
        <f t="shared" si="1"/>
        <v>0.67776081864832638</v>
      </c>
      <c r="K19" s="56">
        <f t="shared" si="1"/>
        <v>-0.43882685067871702</v>
      </c>
    </row>
    <row r="20" spans="1:11" x14ac:dyDescent="0.25">
      <c r="A20" s="57"/>
      <c r="B20" s="54"/>
      <c r="C20" s="54"/>
      <c r="D20" s="54"/>
      <c r="E20" s="137"/>
      <c r="F20" s="138"/>
      <c r="G20" s="54"/>
      <c r="H20" s="54"/>
      <c r="I20" s="54"/>
      <c r="J20" s="139"/>
      <c r="K20" s="140"/>
    </row>
    <row r="21" spans="1:11" x14ac:dyDescent="0.25">
      <c r="A21" s="22" t="s">
        <v>44</v>
      </c>
      <c r="B21" s="54">
        <f>SUM(B22:B23)</f>
        <v>795.23696008900004</v>
      </c>
      <c r="C21" s="54">
        <f>SUM(C22:C23)</f>
        <v>911.53396829500002</v>
      </c>
      <c r="D21" s="54">
        <f>SUM(D22:D23)</f>
        <v>601.35957278699993</v>
      </c>
      <c r="E21" s="39">
        <f t="shared" ref="E21:F22" si="2">(C21-B21)/B21</f>
        <v>0.14624195559646078</v>
      </c>
      <c r="F21" s="55">
        <f t="shared" si="2"/>
        <v>-0.34027738548040398</v>
      </c>
      <c r="G21" s="54">
        <f>SUM(G22:G23)</f>
        <v>3166.805028624</v>
      </c>
      <c r="H21" s="54">
        <f>SUM(H22:H23)</f>
        <v>3854.7941310699998</v>
      </c>
      <c r="I21" s="54">
        <f>SUM(I22:I23)</f>
        <v>3483.0524896659999</v>
      </c>
      <c r="J21" s="39">
        <f t="shared" ref="J21:K22" si="3">(H21-G21)/G21</f>
        <v>0.21725022419360504</v>
      </c>
      <c r="K21" s="55">
        <f t="shared" si="3"/>
        <v>-9.6436185374395911E-2</v>
      </c>
    </row>
    <row r="22" spans="1:11" x14ac:dyDescent="0.25">
      <c r="A22" s="31" t="s">
        <v>26</v>
      </c>
      <c r="B22" s="30">
        <v>795.23696008900004</v>
      </c>
      <c r="C22" s="30">
        <v>911.53396829500002</v>
      </c>
      <c r="D22" s="30">
        <v>601.35957278699993</v>
      </c>
      <c r="E22" s="45">
        <f t="shared" si="2"/>
        <v>0.14624195559646078</v>
      </c>
      <c r="F22" s="56">
        <f t="shared" si="2"/>
        <v>-0.34027738548040398</v>
      </c>
      <c r="G22" s="30">
        <v>3166.805028624</v>
      </c>
      <c r="H22" s="30">
        <v>3854.7941310699998</v>
      </c>
      <c r="I22" s="30">
        <v>3483.0524896659999</v>
      </c>
      <c r="J22" s="45">
        <f t="shared" si="3"/>
        <v>0.21725022419360504</v>
      </c>
      <c r="K22" s="56">
        <f t="shared" si="3"/>
        <v>-9.6436185374395911E-2</v>
      </c>
    </row>
    <row r="23" spans="1:11" x14ac:dyDescent="0.25">
      <c r="A23" s="31" t="s">
        <v>27</v>
      </c>
      <c r="B23" s="30">
        <v>0</v>
      </c>
      <c r="C23" s="30">
        <v>0</v>
      </c>
      <c r="D23" s="30">
        <v>0</v>
      </c>
      <c r="E23" s="45" t="s">
        <v>45</v>
      </c>
      <c r="F23" s="56" t="s">
        <v>45</v>
      </c>
      <c r="G23" s="30">
        <v>0</v>
      </c>
      <c r="H23" s="30">
        <v>0</v>
      </c>
      <c r="I23" s="30">
        <v>0</v>
      </c>
      <c r="J23" s="45" t="s">
        <v>45</v>
      </c>
      <c r="K23" s="56" t="s">
        <v>45</v>
      </c>
    </row>
    <row r="24" spans="1:11" x14ac:dyDescent="0.25">
      <c r="A24" s="57"/>
      <c r="B24" s="54"/>
      <c r="C24" s="54"/>
      <c r="D24" s="54"/>
      <c r="E24" s="137"/>
      <c r="F24" s="138"/>
      <c r="G24" s="54"/>
      <c r="H24" s="54"/>
      <c r="I24" s="54"/>
      <c r="J24" s="139"/>
      <c r="K24" s="140"/>
    </row>
    <row r="25" spans="1:11" x14ac:dyDescent="0.25">
      <c r="A25" s="22" t="s">
        <v>46</v>
      </c>
      <c r="B25" s="54">
        <f>SUM(B26:B27)</f>
        <v>768.08758615500005</v>
      </c>
      <c r="C25" s="54">
        <f>SUM(C26:C27)</f>
        <v>600.12841875799995</v>
      </c>
      <c r="D25" s="54">
        <f>SUM(D26:D27)</f>
        <v>548.46163915900001</v>
      </c>
      <c r="E25" s="39">
        <f t="shared" ref="E25:F26" si="4">(C25-B25)/B25</f>
        <v>-0.21867189422731531</v>
      </c>
      <c r="F25" s="55">
        <f t="shared" si="4"/>
        <v>-8.6092872765344608E-2</v>
      </c>
      <c r="G25" s="54">
        <f>SUM(G26:G27)</f>
        <v>494.95416278300002</v>
      </c>
      <c r="H25" s="54">
        <f>SUM(H26:H27)</f>
        <v>322.93028948699998</v>
      </c>
      <c r="I25" s="54">
        <f>SUM(I26:I27)</f>
        <v>336.44980430200002</v>
      </c>
      <c r="J25" s="39">
        <f t="shared" ref="J25:K26" si="5">(H25-G25)/G25</f>
        <v>-0.34755516011574489</v>
      </c>
      <c r="K25" s="55">
        <f t="shared" si="5"/>
        <v>4.1865118433073722E-2</v>
      </c>
    </row>
    <row r="26" spans="1:11" x14ac:dyDescent="0.25">
      <c r="A26" s="31" t="s">
        <v>26</v>
      </c>
      <c r="B26" s="30">
        <v>768.08758615500005</v>
      </c>
      <c r="C26" s="30">
        <v>600.12841875799995</v>
      </c>
      <c r="D26" s="30">
        <v>548.46163915900001</v>
      </c>
      <c r="E26" s="45">
        <f t="shared" si="4"/>
        <v>-0.21867189422731531</v>
      </c>
      <c r="F26" s="56">
        <f t="shared" si="4"/>
        <v>-8.6092872765344608E-2</v>
      </c>
      <c r="G26" s="30">
        <v>494.95416278300002</v>
      </c>
      <c r="H26" s="30">
        <v>322.93028948699998</v>
      </c>
      <c r="I26" s="30">
        <v>336.44980430200002</v>
      </c>
      <c r="J26" s="45">
        <f t="shared" si="5"/>
        <v>-0.34755516011574489</v>
      </c>
      <c r="K26" s="56">
        <f t="shared" si="5"/>
        <v>4.1865118433073722E-2</v>
      </c>
    </row>
    <row r="27" spans="1:11" x14ac:dyDescent="0.25">
      <c r="A27" s="31" t="s">
        <v>27</v>
      </c>
      <c r="B27" s="30">
        <v>0</v>
      </c>
      <c r="C27" s="30">
        <v>0</v>
      </c>
      <c r="D27" s="30">
        <v>0</v>
      </c>
      <c r="E27" s="45" t="s">
        <v>45</v>
      </c>
      <c r="F27" s="56" t="s">
        <v>45</v>
      </c>
      <c r="G27" s="30">
        <v>0</v>
      </c>
      <c r="H27" s="30">
        <v>0</v>
      </c>
      <c r="I27" s="30">
        <v>0</v>
      </c>
      <c r="J27" s="45" t="s">
        <v>45</v>
      </c>
      <c r="K27" s="56" t="s">
        <v>45</v>
      </c>
    </row>
    <row r="28" spans="1:11" x14ac:dyDescent="0.25">
      <c r="A28" s="57"/>
      <c r="B28" s="54"/>
      <c r="C28" s="54"/>
      <c r="D28" s="54"/>
      <c r="E28" s="137"/>
      <c r="F28" s="138"/>
      <c r="G28" s="54"/>
      <c r="H28" s="54"/>
      <c r="I28" s="54"/>
      <c r="J28" s="139"/>
      <c r="K28" s="140"/>
    </row>
    <row r="29" spans="1:11" x14ac:dyDescent="0.25">
      <c r="A29" s="22" t="s">
        <v>47</v>
      </c>
      <c r="B29" s="54">
        <f>SUM(B30:B31)</f>
        <v>4842.411501048</v>
      </c>
      <c r="C29" s="54">
        <f>SUM(C30:C31)</f>
        <v>4587.2780104430003</v>
      </c>
      <c r="D29" s="54">
        <f>SUM(D30:D31)</f>
        <v>4801.2128722440002</v>
      </c>
      <c r="E29" s="39">
        <f t="shared" ref="E29:F31" si="6">(C29-B29)/B29</f>
        <v>-5.2687279994643871E-2</v>
      </c>
      <c r="F29" s="55">
        <f t="shared" si="6"/>
        <v>4.6636559047429499E-2</v>
      </c>
      <c r="G29" s="54">
        <f>SUM(G30:G31)</f>
        <v>7912.2859890170002</v>
      </c>
      <c r="H29" s="54">
        <f>SUM(H30:H31)</f>
        <v>7366.904416933</v>
      </c>
      <c r="I29" s="54">
        <f>SUM(I30:I31)</f>
        <v>7586.1842450659997</v>
      </c>
      <c r="J29" s="39">
        <f t="shared" ref="J29:K31" si="7">(H29-G29)/G29</f>
        <v>-6.8928445311638303E-2</v>
      </c>
      <c r="K29" s="55">
        <f t="shared" si="7"/>
        <v>2.9765531860163671E-2</v>
      </c>
    </row>
    <row r="30" spans="1:11" x14ac:dyDescent="0.25">
      <c r="A30" s="31" t="s">
        <v>26</v>
      </c>
      <c r="B30" s="30">
        <v>735.00964662999991</v>
      </c>
      <c r="C30" s="30">
        <v>559.80397064900001</v>
      </c>
      <c r="D30" s="30">
        <v>600.12566321999998</v>
      </c>
      <c r="E30" s="45">
        <f t="shared" si="6"/>
        <v>-0.23837194080963883</v>
      </c>
      <c r="F30" s="56">
        <f t="shared" si="6"/>
        <v>7.2028236106031276E-2</v>
      </c>
      <c r="G30" s="30">
        <v>3277.687460572</v>
      </c>
      <c r="H30" s="30">
        <v>3005.0952752020003</v>
      </c>
      <c r="I30" s="30">
        <v>3274.923954078</v>
      </c>
      <c r="J30" s="45">
        <f t="shared" si="7"/>
        <v>-8.3166009160137777E-2</v>
      </c>
      <c r="K30" s="56">
        <f t="shared" si="7"/>
        <v>8.9790390708281959E-2</v>
      </c>
    </row>
    <row r="31" spans="1:11" x14ac:dyDescent="0.25">
      <c r="A31" s="31" t="s">
        <v>27</v>
      </c>
      <c r="B31" s="30">
        <v>4107.4018544179999</v>
      </c>
      <c r="C31" s="30">
        <v>4027.4740397940004</v>
      </c>
      <c r="D31" s="30">
        <v>4201.087209024</v>
      </c>
      <c r="E31" s="45">
        <f t="shared" si="6"/>
        <v>-1.9459458182312393E-2</v>
      </c>
      <c r="F31" s="56">
        <f t="shared" si="6"/>
        <v>4.3107210006716683E-2</v>
      </c>
      <c r="G31" s="30">
        <v>4634.5985284449998</v>
      </c>
      <c r="H31" s="30">
        <v>4361.8091417309997</v>
      </c>
      <c r="I31" s="30">
        <v>4311.2602909879997</v>
      </c>
      <c r="J31" s="45">
        <f t="shared" si="7"/>
        <v>-5.8859334857107114E-2</v>
      </c>
      <c r="K31" s="56">
        <f t="shared" si="7"/>
        <v>-1.1588964372462089E-2</v>
      </c>
    </row>
    <row r="32" spans="1:11" x14ac:dyDescent="0.25">
      <c r="A32" s="57"/>
      <c r="B32" s="54"/>
      <c r="C32" s="54"/>
      <c r="D32" s="54"/>
      <c r="E32" s="137"/>
      <c r="F32" s="138"/>
      <c r="G32" s="54"/>
      <c r="H32" s="54"/>
      <c r="I32" s="54"/>
      <c r="J32" s="139"/>
      <c r="K32" s="140"/>
    </row>
    <row r="33" spans="1:12" x14ac:dyDescent="0.25">
      <c r="A33" s="22" t="s">
        <v>48</v>
      </c>
      <c r="B33" s="54">
        <f>SUM(B34:B35)</f>
        <v>3047.8322971830003</v>
      </c>
      <c r="C33" s="54">
        <f>SUM(C34:C35)</f>
        <v>2953.7170142259997</v>
      </c>
      <c r="D33" s="54">
        <f>SUM(D34:D35)</f>
        <v>2735.9538787890001</v>
      </c>
      <c r="E33" s="39">
        <f t="shared" ref="E33:F35" si="8">(C33-B33)/B33</f>
        <v>-3.0879416509887323E-2</v>
      </c>
      <c r="F33" s="55">
        <f t="shared" si="8"/>
        <v>-7.3725118008321752E-2</v>
      </c>
      <c r="G33" s="54">
        <f>SUM(G34:G35)</f>
        <v>3975.4048164789997</v>
      </c>
      <c r="H33" s="54">
        <f>SUM(H34:H35)</f>
        <v>3888.3885930669999</v>
      </c>
      <c r="I33" s="54">
        <f>SUM(I34:I35)</f>
        <v>4933.2208225699997</v>
      </c>
      <c r="J33" s="39">
        <f t="shared" ref="J33:K35" si="9">(H33-G33)/G33</f>
        <v>-2.1888644661116487E-2</v>
      </c>
      <c r="K33" s="55">
        <f t="shared" si="9"/>
        <v>0.26870571304677121</v>
      </c>
    </row>
    <row r="34" spans="1:12" x14ac:dyDescent="0.25">
      <c r="A34" s="31" t="s">
        <v>26</v>
      </c>
      <c r="B34" s="30">
        <v>279.64855956600002</v>
      </c>
      <c r="C34" s="30">
        <v>285.65826079600004</v>
      </c>
      <c r="D34" s="30">
        <v>316.195122314</v>
      </c>
      <c r="E34" s="45">
        <f t="shared" si="8"/>
        <v>2.1490191972834624E-2</v>
      </c>
      <c r="F34" s="56">
        <f t="shared" si="8"/>
        <v>0.10689997703167267</v>
      </c>
      <c r="G34" s="30">
        <v>2839.1642222719997</v>
      </c>
      <c r="H34" s="30">
        <v>2862.219103122</v>
      </c>
      <c r="I34" s="30">
        <v>3763.7332734060001</v>
      </c>
      <c r="J34" s="45">
        <f t="shared" si="9"/>
        <v>8.1203055001696639E-3</v>
      </c>
      <c r="K34" s="56">
        <f t="shared" si="9"/>
        <v>0.3149703561480191</v>
      </c>
    </row>
    <row r="35" spans="1:12" x14ac:dyDescent="0.25">
      <c r="A35" s="31" t="s">
        <v>27</v>
      </c>
      <c r="B35" s="30">
        <v>2768.1837376170001</v>
      </c>
      <c r="C35" s="30">
        <v>2668.0587534299998</v>
      </c>
      <c r="D35" s="30">
        <v>2419.7587564750002</v>
      </c>
      <c r="E35" s="45">
        <f t="shared" si="8"/>
        <v>-3.6169919946568742E-2</v>
      </c>
      <c r="F35" s="56">
        <f t="shared" si="8"/>
        <v>-9.3063916465778884E-2</v>
      </c>
      <c r="G35" s="30">
        <v>1136.240594207</v>
      </c>
      <c r="H35" s="30">
        <v>1026.1694899449999</v>
      </c>
      <c r="I35" s="30">
        <v>1169.487549164</v>
      </c>
      <c r="J35" s="45">
        <f t="shared" si="9"/>
        <v>-9.6873060884451509E-2</v>
      </c>
      <c r="K35" s="56">
        <f t="shared" si="9"/>
        <v>0.13966314592600257</v>
      </c>
    </row>
    <row r="36" spans="1:12" x14ac:dyDescent="0.25">
      <c r="A36" s="57"/>
      <c r="B36" s="54"/>
      <c r="C36" s="54"/>
      <c r="D36" s="54"/>
      <c r="E36" s="137"/>
      <c r="F36" s="138"/>
      <c r="G36" s="54"/>
      <c r="H36" s="54"/>
      <c r="I36" s="54"/>
      <c r="J36" s="139"/>
      <c r="K36" s="140"/>
    </row>
    <row r="37" spans="1:12" x14ac:dyDescent="0.25">
      <c r="A37" s="22" t="s">
        <v>49</v>
      </c>
      <c r="B37" s="54">
        <f>SUM(B38:B39)</f>
        <v>4794.646290486</v>
      </c>
      <c r="C37" s="54">
        <f>SUM(C38:C39)</f>
        <v>4807.9270772929995</v>
      </c>
      <c r="D37" s="54">
        <f>SUM(D38:D39)</f>
        <v>4762.589533677</v>
      </c>
      <c r="E37" s="39">
        <f t="shared" ref="E37:F39" si="10">(C37-B37)/B37</f>
        <v>2.7699200321309367E-3</v>
      </c>
      <c r="F37" s="55">
        <f t="shared" si="10"/>
        <v>-9.4297485979187995E-3</v>
      </c>
      <c r="G37" s="54">
        <f>SUM(G38:G39)</f>
        <v>2241.4984079260003</v>
      </c>
      <c r="H37" s="54">
        <f>SUM(H38:H39)</f>
        <v>2552.1233758090002</v>
      </c>
      <c r="I37" s="54">
        <f>SUM(I38:I39)</f>
        <v>2828.0291576339996</v>
      </c>
      <c r="J37" s="39">
        <f t="shared" ref="J37:K39" si="11">(H37-G37)/G37</f>
        <v>0.13857916061176823</v>
      </c>
      <c r="K37" s="55">
        <f t="shared" si="11"/>
        <v>0.1081083244016523</v>
      </c>
    </row>
    <row r="38" spans="1:12" x14ac:dyDescent="0.25">
      <c r="A38" s="31" t="s">
        <v>26</v>
      </c>
      <c r="B38" s="30">
        <v>659.66377505100002</v>
      </c>
      <c r="C38" s="30">
        <v>690.359216436</v>
      </c>
      <c r="D38" s="30">
        <v>667.52825752900003</v>
      </c>
      <c r="E38" s="45">
        <f t="shared" si="10"/>
        <v>4.6531949374705089E-2</v>
      </c>
      <c r="F38" s="56">
        <f t="shared" si="10"/>
        <v>-3.3071129295362309E-2</v>
      </c>
      <c r="G38" s="30">
        <v>1712.4097551240002</v>
      </c>
      <c r="H38" s="30">
        <v>1840.08456254</v>
      </c>
      <c r="I38" s="30">
        <v>2148.6158335639998</v>
      </c>
      <c r="J38" s="45">
        <f t="shared" si="11"/>
        <v>7.4558561135243312E-2</v>
      </c>
      <c r="K38" s="56">
        <f t="shared" si="11"/>
        <v>0.16767233273133497</v>
      </c>
    </row>
    <row r="39" spans="1:12" x14ac:dyDescent="0.25">
      <c r="A39" s="31" t="s">
        <v>27</v>
      </c>
      <c r="B39" s="30">
        <v>4134.9825154350001</v>
      </c>
      <c r="C39" s="30">
        <v>4117.5678608569997</v>
      </c>
      <c r="D39" s="30">
        <v>4095.0612761479997</v>
      </c>
      <c r="E39" s="45">
        <f t="shared" si="10"/>
        <v>-4.2115424945559626E-3</v>
      </c>
      <c r="F39" s="56">
        <f t="shared" si="10"/>
        <v>-5.4659899896138276E-3</v>
      </c>
      <c r="G39" s="30">
        <v>529.08865280200007</v>
      </c>
      <c r="H39" s="30">
        <v>712.038813269</v>
      </c>
      <c r="I39" s="30">
        <v>679.41332407000004</v>
      </c>
      <c r="J39" s="45">
        <f t="shared" si="11"/>
        <v>0.34578356481114148</v>
      </c>
      <c r="K39" s="56">
        <f t="shared" si="11"/>
        <v>-4.5819818514127017E-2</v>
      </c>
    </row>
    <row r="40" spans="1:12" x14ac:dyDescent="0.25">
      <c r="A40" s="57"/>
      <c r="B40" s="54"/>
      <c r="C40" s="54"/>
      <c r="D40" s="54"/>
      <c r="E40" s="137"/>
      <c r="F40" s="138"/>
      <c r="G40" s="54"/>
      <c r="H40" s="54"/>
      <c r="I40" s="54"/>
      <c r="J40" s="139"/>
      <c r="K40" s="140"/>
    </row>
    <row r="41" spans="1:12" x14ac:dyDescent="0.25">
      <c r="A41" s="22" t="s">
        <v>37</v>
      </c>
      <c r="B41" s="54">
        <f t="shared" ref="B41:D43" si="12">B37+B33+B29+B25+B21+B17</f>
        <v>15614.723278063999</v>
      </c>
      <c r="C41" s="54">
        <f t="shared" si="12"/>
        <v>16287.900121734001</v>
      </c>
      <c r="D41" s="54">
        <f t="shared" si="12"/>
        <v>15325.083557817003</v>
      </c>
      <c r="E41" s="39">
        <f t="shared" ref="E41:F43" si="13">(C41-B41)/B41</f>
        <v>4.311167298210785E-2</v>
      </c>
      <c r="F41" s="55">
        <f t="shared" si="13"/>
        <v>-5.9112381382560773E-2</v>
      </c>
      <c r="G41" s="54">
        <f t="shared" ref="G41:I43" si="14">G37+G33+G29+G25+G21+G17</f>
        <v>19460.458521324999</v>
      </c>
      <c r="H41" s="54">
        <f t="shared" si="14"/>
        <v>19315.323565184997</v>
      </c>
      <c r="I41" s="54">
        <f t="shared" si="14"/>
        <v>20375.547539212504</v>
      </c>
      <c r="J41" s="39">
        <f t="shared" ref="J41:K43" si="15">(H41-G41)/G41</f>
        <v>-7.4579412392036621E-3</v>
      </c>
      <c r="K41" s="55">
        <f t="shared" si="15"/>
        <v>5.4890303569054014E-2</v>
      </c>
    </row>
    <row r="42" spans="1:12" x14ac:dyDescent="0.25">
      <c r="A42" s="31" t="s">
        <v>26</v>
      </c>
      <c r="B42" s="43">
        <f t="shared" si="12"/>
        <v>4593.7524922640005</v>
      </c>
      <c r="C42" s="43">
        <f t="shared" si="12"/>
        <v>5454.4219704129991</v>
      </c>
      <c r="D42" s="43">
        <f t="shared" si="12"/>
        <v>4594.7332490219997</v>
      </c>
      <c r="E42" s="39">
        <f t="shared" si="13"/>
        <v>0.18735651944644136</v>
      </c>
      <c r="F42" s="55">
        <f t="shared" si="13"/>
        <v>-0.15761316708797016</v>
      </c>
      <c r="G42" s="43">
        <f t="shared" si="14"/>
        <v>13111.579023296999</v>
      </c>
      <c r="H42" s="43">
        <f t="shared" si="14"/>
        <v>13133.1768381</v>
      </c>
      <c r="I42" s="43">
        <f t="shared" si="14"/>
        <v>14169.297627080501</v>
      </c>
      <c r="J42" s="59">
        <f t="shared" si="15"/>
        <v>1.6472321727707422E-3</v>
      </c>
      <c r="K42" s="141">
        <f t="shared" si="15"/>
        <v>7.8893385945635247E-2</v>
      </c>
    </row>
    <row r="43" spans="1:12" ht="15.75" thickBot="1" x14ac:dyDescent="0.3">
      <c r="A43" s="48" t="s">
        <v>27</v>
      </c>
      <c r="B43" s="104">
        <f t="shared" si="12"/>
        <v>11020.9707858</v>
      </c>
      <c r="C43" s="104">
        <f t="shared" si="12"/>
        <v>10833.478151321</v>
      </c>
      <c r="D43" s="104">
        <f t="shared" si="12"/>
        <v>10730.350308795001</v>
      </c>
      <c r="E43" s="105">
        <f t="shared" si="13"/>
        <v>-1.7012352008098551E-2</v>
      </c>
      <c r="F43" s="106">
        <f t="shared" si="13"/>
        <v>-9.5193659031309139E-3</v>
      </c>
      <c r="G43" s="104">
        <f t="shared" si="14"/>
        <v>6348.8794980279999</v>
      </c>
      <c r="H43" s="104">
        <f t="shared" si="14"/>
        <v>6182.1467270849998</v>
      </c>
      <c r="I43" s="104">
        <f t="shared" si="14"/>
        <v>6206.2499121319997</v>
      </c>
      <c r="J43" s="142">
        <f t="shared" si="15"/>
        <v>-2.6261763354429441E-2</v>
      </c>
      <c r="K43" s="143">
        <f t="shared" si="15"/>
        <v>3.8988374283321172E-3</v>
      </c>
    </row>
    <row r="44" spans="1:12" x14ac:dyDescent="0.25">
      <c r="A44" s="58"/>
      <c r="B44" s="43"/>
      <c r="C44" s="43"/>
      <c r="D44" s="43"/>
      <c r="E44" s="39"/>
      <c r="F44" s="39"/>
      <c r="G44" s="43"/>
      <c r="H44" s="43"/>
      <c r="I44" s="43"/>
      <c r="J44" s="59"/>
      <c r="K44" s="59"/>
    </row>
    <row r="45" spans="1:12" ht="15.75" thickBot="1" x14ac:dyDescent="0.3">
      <c r="A45" s="144"/>
      <c r="B45" s="145"/>
      <c r="C45" s="145"/>
      <c r="D45" s="145"/>
      <c r="E45" s="146"/>
      <c r="F45" s="21"/>
    </row>
    <row r="46" spans="1:12" ht="16.5" thickBot="1" x14ac:dyDescent="0.3">
      <c r="A46" s="35"/>
      <c r="B46" s="107"/>
      <c r="C46" s="147" t="s">
        <v>69</v>
      </c>
      <c r="D46" s="147" t="s">
        <v>70</v>
      </c>
      <c r="E46" s="147" t="s">
        <v>71</v>
      </c>
      <c r="F46" s="108"/>
    </row>
    <row r="47" spans="1:12" x14ac:dyDescent="0.25">
      <c r="A47" s="40" t="s">
        <v>38</v>
      </c>
      <c r="B47" s="110"/>
      <c r="C47" s="41">
        <f>B41-G41</f>
        <v>-3845.7352432610005</v>
      </c>
      <c r="D47" s="41">
        <f>C41-H41</f>
        <v>-3027.4234434509963</v>
      </c>
      <c r="E47" s="42">
        <f>D41-I41</f>
        <v>-5050.4639813955018</v>
      </c>
      <c r="K47" s="109"/>
      <c r="L47" s="109"/>
    </row>
    <row r="48" spans="1:12" x14ac:dyDescent="0.25">
      <c r="A48" s="31" t="s">
        <v>26</v>
      </c>
      <c r="C48" s="43">
        <f t="shared" ref="C48:E49" si="16">B42-G42</f>
        <v>-8517.8265310329989</v>
      </c>
      <c r="D48" s="43">
        <f t="shared" si="16"/>
        <v>-7678.754867687001</v>
      </c>
      <c r="E48" s="44">
        <f t="shared" si="16"/>
        <v>-9574.5643780585015</v>
      </c>
      <c r="K48" s="109"/>
      <c r="L48" s="109"/>
    </row>
    <row r="49" spans="1:12" x14ac:dyDescent="0.25">
      <c r="A49" s="31" t="s">
        <v>27</v>
      </c>
      <c r="C49" s="43">
        <f>B43-G43</f>
        <v>4672.0912877720002</v>
      </c>
      <c r="D49" s="43">
        <f>C43-H43</f>
        <v>4651.3314242360002</v>
      </c>
      <c r="E49" s="44">
        <f t="shared" si="16"/>
        <v>4524.1003966630014</v>
      </c>
      <c r="K49" s="109"/>
      <c r="L49" s="109"/>
    </row>
    <row r="50" spans="1:12" x14ac:dyDescent="0.25">
      <c r="A50" s="31"/>
      <c r="C50" s="43"/>
      <c r="D50" s="43"/>
      <c r="E50" s="44"/>
      <c r="K50" s="109"/>
      <c r="L50" s="109"/>
    </row>
    <row r="51" spans="1:12" x14ac:dyDescent="0.25">
      <c r="A51" s="22" t="s">
        <v>39</v>
      </c>
      <c r="C51" s="46">
        <f>B41/G41</f>
        <v>0.80238208472596884</v>
      </c>
      <c r="D51" s="46">
        <f>C41/H41</f>
        <v>0.84326312560935868</v>
      </c>
      <c r="E51" s="47">
        <f>D41/I41</f>
        <v>0.7521311281733194</v>
      </c>
      <c r="K51" s="109"/>
      <c r="L51" s="109"/>
    </row>
    <row r="52" spans="1:12" x14ac:dyDescent="0.25">
      <c r="A52" s="31" t="s">
        <v>26</v>
      </c>
      <c r="C52" s="46">
        <f t="shared" ref="C52:E53" si="17">B42/G42</f>
        <v>0.35035844913123737</v>
      </c>
      <c r="D52" s="46">
        <f t="shared" si="17"/>
        <v>0.41531626640322467</v>
      </c>
      <c r="E52" s="47">
        <f t="shared" si="17"/>
        <v>0.32427388921808659</v>
      </c>
      <c r="K52" s="109"/>
      <c r="L52" s="109"/>
    </row>
    <row r="53" spans="1:12" ht="15.75" thickBot="1" x14ac:dyDescent="0.3">
      <c r="A53" s="48" t="s">
        <v>27</v>
      </c>
      <c r="B53" s="88"/>
      <c r="C53" s="49">
        <f t="shared" si="17"/>
        <v>1.7358922608663749</v>
      </c>
      <c r="D53" s="49">
        <f t="shared" si="17"/>
        <v>1.7523812729739581</v>
      </c>
      <c r="E53" s="50">
        <f t="shared" si="17"/>
        <v>1.7289587852109007</v>
      </c>
      <c r="K53" s="109"/>
      <c r="L53" s="109"/>
    </row>
    <row r="54" spans="1:12" x14ac:dyDescent="0.25">
      <c r="K54" s="60"/>
      <c r="L54" s="60"/>
    </row>
  </sheetData>
  <mergeCells count="2">
    <mergeCell ref="A9:K9"/>
    <mergeCell ref="A11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mossaab dergaa</cp:lastModifiedBy>
  <dcterms:created xsi:type="dcterms:W3CDTF">2015-06-05T18:19:34Z</dcterms:created>
  <dcterms:modified xsi:type="dcterms:W3CDTF">2025-04-11T13:58:00Z</dcterms:modified>
</cp:coreProperties>
</file>